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nura\Desktop\AfroTrans\Lecture 10\"/>
    </mc:Choice>
  </mc:AlternateContent>
  <xr:revisionPtr revIDLastSave="0" documentId="13_ncr:1_{88F2F38D-BFEC-40CE-9BEA-EF2664B52D8D}" xr6:coauthVersionLast="47" xr6:coauthVersionMax="47" xr10:uidLastSave="{00000000-0000-0000-0000-000000000000}"/>
  <bookViews>
    <workbookView xWindow="-108" yWindow="-108" windowWidth="23256" windowHeight="12576" activeTab="2" xr2:uid="{3905607D-14ED-404B-97B9-0E4A2B26F4AF}"/>
  </bookViews>
  <sheets>
    <sheet name="Iter 01" sheetId="1" r:id="rId1"/>
    <sheet name="Iter 02" sheetId="2" r:id="rId2"/>
    <sheet name="Iter 0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3" l="1"/>
  <c r="H6" i="3" s="1"/>
  <c r="D20" i="3"/>
  <c r="D19" i="3"/>
  <c r="H11" i="3" s="1"/>
  <c r="C21" i="3"/>
  <c r="H10" i="3" s="1"/>
  <c r="C20" i="3"/>
  <c r="C19" i="3"/>
  <c r="H7" i="3" s="1"/>
  <c r="B21" i="3"/>
  <c r="B20" i="3"/>
  <c r="B19" i="3"/>
  <c r="H9" i="3"/>
  <c r="C8" i="3"/>
  <c r="B8" i="3"/>
  <c r="D20" i="2"/>
  <c r="D21" i="2"/>
  <c r="H6" i="2" s="1"/>
  <c r="D19" i="2"/>
  <c r="H11" i="2" s="1"/>
  <c r="C20" i="2"/>
  <c r="C19" i="2"/>
  <c r="H7" i="2" s="1"/>
  <c r="C21" i="2"/>
  <c r="B21" i="2"/>
  <c r="B20" i="2"/>
  <c r="B19" i="2"/>
  <c r="H10" i="2"/>
  <c r="H9" i="2"/>
  <c r="C8" i="2"/>
  <c r="B8" i="2"/>
  <c r="D67" i="1" a="1"/>
  <c r="D67" i="1" s="1"/>
  <c r="D62" i="1"/>
  <c r="D64" i="1" s="1"/>
  <c r="E61" i="1"/>
  <c r="G61" i="1" s="1"/>
  <c r="D61" i="1"/>
  <c r="C61" i="1"/>
  <c r="B61" i="1"/>
  <c r="D60" i="1"/>
  <c r="C60" i="1"/>
  <c r="B60" i="1"/>
  <c r="E60" i="1" s="1"/>
  <c r="G60" i="1" s="1"/>
  <c r="D59" i="1"/>
  <c r="C59" i="1"/>
  <c r="C62" i="1" s="1"/>
  <c r="C64" i="1" s="1"/>
  <c r="B59" i="1"/>
  <c r="B62" i="1" s="1"/>
  <c r="B64" i="1" s="1"/>
  <c r="C52" i="1"/>
  <c r="C54" i="1" s="1"/>
  <c r="D51" i="1"/>
  <c r="E51" i="1" s="1"/>
  <c r="G51" i="1" s="1"/>
  <c r="C51" i="1"/>
  <c r="B51" i="1"/>
  <c r="E50" i="1"/>
  <c r="G50" i="1" s="1"/>
  <c r="D50" i="1"/>
  <c r="C50" i="1"/>
  <c r="B50" i="1"/>
  <c r="D49" i="1"/>
  <c r="D52" i="1" s="1"/>
  <c r="D54" i="1" s="1"/>
  <c r="C49" i="1"/>
  <c r="B49" i="1"/>
  <c r="B52" i="1" s="1"/>
  <c r="B54" i="1" s="1"/>
  <c r="D42" i="1"/>
  <c r="D44" i="1" s="1"/>
  <c r="E41" i="1"/>
  <c r="G41" i="1" s="1"/>
  <c r="D41" i="1"/>
  <c r="C41" i="1"/>
  <c r="B41" i="1"/>
  <c r="D40" i="1"/>
  <c r="C40" i="1"/>
  <c r="B40" i="1"/>
  <c r="E40" i="1" s="1"/>
  <c r="G40" i="1" s="1"/>
  <c r="D39" i="1"/>
  <c r="C39" i="1"/>
  <c r="C42" i="1" s="1"/>
  <c r="C44" i="1" s="1"/>
  <c r="B39" i="1"/>
  <c r="B42" i="1" s="1"/>
  <c r="B44" i="1" s="1"/>
  <c r="G30" i="1"/>
  <c r="G31" i="1"/>
  <c r="G29" i="1"/>
  <c r="D31" i="1"/>
  <c r="C31" i="1"/>
  <c r="D30" i="1"/>
  <c r="C30" i="1"/>
  <c r="B29" i="1"/>
  <c r="B30" i="1"/>
  <c r="B31" i="1"/>
  <c r="E31" i="1" s="1"/>
  <c r="D29" i="1"/>
  <c r="C29" i="1"/>
  <c r="C32" i="1"/>
  <c r="C34" i="1" s="1"/>
  <c r="D22" i="1"/>
  <c r="D24" i="1" s="1"/>
  <c r="H5" i="1"/>
  <c r="D21" i="1"/>
  <c r="H6" i="1" s="1"/>
  <c r="C21" i="1"/>
  <c r="H10" i="1" s="1"/>
  <c r="B21" i="1"/>
  <c r="E21" i="1" s="1"/>
  <c r="D20" i="1"/>
  <c r="H9" i="1" s="1"/>
  <c r="C20" i="1"/>
  <c r="B20" i="1"/>
  <c r="H8" i="1" s="1"/>
  <c r="D19" i="1"/>
  <c r="H11" i="1" s="1"/>
  <c r="C19" i="1"/>
  <c r="C22" i="1" s="1"/>
  <c r="C24" i="1" s="1"/>
  <c r="B19" i="1"/>
  <c r="B22" i="1" s="1"/>
  <c r="B24" i="1" s="1"/>
  <c r="B8" i="1"/>
  <c r="C8" i="1"/>
  <c r="E21" i="3" l="1"/>
  <c r="D22" i="3"/>
  <c r="D24" i="3" s="1"/>
  <c r="D30" i="3" s="1"/>
  <c r="E19" i="3"/>
  <c r="B22" i="3"/>
  <c r="B24" i="3" s="1"/>
  <c r="B29" i="3" s="1"/>
  <c r="C22" i="3"/>
  <c r="C24" i="3" s="1"/>
  <c r="C30" i="3" s="1"/>
  <c r="H5" i="3"/>
  <c r="H8" i="3"/>
  <c r="H12" i="3"/>
  <c r="E20" i="3"/>
  <c r="D22" i="2"/>
  <c r="D24" i="2" s="1"/>
  <c r="D30" i="2" s="1"/>
  <c r="E19" i="2"/>
  <c r="H5" i="2"/>
  <c r="B22" i="2"/>
  <c r="B24" i="2" s="1"/>
  <c r="B31" i="2" s="1"/>
  <c r="E21" i="2"/>
  <c r="H12" i="2"/>
  <c r="E20" i="2"/>
  <c r="H8" i="2"/>
  <c r="C22" i="2"/>
  <c r="C24" i="2" s="1"/>
  <c r="C30" i="2" s="1"/>
  <c r="E59" i="1"/>
  <c r="G59" i="1" s="1"/>
  <c r="E49" i="1"/>
  <c r="G49" i="1" s="1"/>
  <c r="E39" i="1"/>
  <c r="G39" i="1" s="1"/>
  <c r="E30" i="1"/>
  <c r="D32" i="1"/>
  <c r="D34" i="1" s="1"/>
  <c r="B32" i="1"/>
  <c r="B34" i="1" s="1"/>
  <c r="E29" i="1"/>
  <c r="H7" i="1"/>
  <c r="E20" i="1"/>
  <c r="H12" i="1"/>
  <c r="E19" i="1"/>
  <c r="D29" i="3" l="1"/>
  <c r="E29" i="3" s="1"/>
  <c r="G29" i="3" s="1"/>
  <c r="D31" i="3"/>
  <c r="C29" i="3"/>
  <c r="C31" i="3"/>
  <c r="C32" i="3" s="1"/>
  <c r="C34" i="3" s="1"/>
  <c r="B31" i="3"/>
  <c r="B30" i="3"/>
  <c r="E30" i="3" s="1"/>
  <c r="G30" i="3" s="1"/>
  <c r="D29" i="2"/>
  <c r="D31" i="2"/>
  <c r="B29" i="2"/>
  <c r="B30" i="2"/>
  <c r="E30" i="2" s="1"/>
  <c r="G30" i="2" s="1"/>
  <c r="B32" i="2"/>
  <c r="B34" i="2" s="1"/>
  <c r="D32" i="2"/>
  <c r="D34" i="2" s="1"/>
  <c r="C31" i="2"/>
  <c r="C29" i="2"/>
  <c r="D32" i="3" l="1"/>
  <c r="D34" i="3" s="1"/>
  <c r="D40" i="3" s="1"/>
  <c r="E31" i="3"/>
  <c r="G31" i="3" s="1"/>
  <c r="D41" i="3" s="1"/>
  <c r="C39" i="3"/>
  <c r="B32" i="3"/>
  <c r="B34" i="3" s="1"/>
  <c r="B40" i="3" s="1"/>
  <c r="C40" i="3"/>
  <c r="D39" i="3"/>
  <c r="E31" i="2"/>
  <c r="G31" i="2" s="1"/>
  <c r="D41" i="2"/>
  <c r="B40" i="2"/>
  <c r="B41" i="2"/>
  <c r="C32" i="2"/>
  <c r="C34" i="2" s="1"/>
  <c r="C40" i="2" s="1"/>
  <c r="E29" i="2"/>
  <c r="G29" i="2" s="1"/>
  <c r="D40" i="2"/>
  <c r="C41" i="3" l="1"/>
  <c r="B41" i="3"/>
  <c r="E41" i="3" s="1"/>
  <c r="G41" i="3" s="1"/>
  <c r="B39" i="3"/>
  <c r="E39" i="3" s="1"/>
  <c r="G39" i="3" s="1"/>
  <c r="E40" i="3"/>
  <c r="G40" i="3" s="1"/>
  <c r="D42" i="3"/>
  <c r="D44" i="3" s="1"/>
  <c r="C42" i="3"/>
  <c r="C44" i="3" s="1"/>
  <c r="C41" i="2"/>
  <c r="E41" i="2" s="1"/>
  <c r="G41" i="2" s="1"/>
  <c r="C39" i="2"/>
  <c r="C42" i="2" s="1"/>
  <c r="C44" i="2" s="1"/>
  <c r="E40" i="2"/>
  <c r="G40" i="2" s="1"/>
  <c r="B39" i="2"/>
  <c r="D39" i="2"/>
  <c r="B42" i="3" l="1"/>
  <c r="B44" i="3" s="1"/>
  <c r="B50" i="3" s="1"/>
  <c r="C50" i="3"/>
  <c r="D51" i="3"/>
  <c r="D50" i="3"/>
  <c r="C49" i="3"/>
  <c r="D49" i="3"/>
  <c r="C51" i="3"/>
  <c r="C51" i="2"/>
  <c r="C50" i="2"/>
  <c r="D42" i="2"/>
  <c r="D44" i="2" s="1"/>
  <c r="D51" i="2" s="1"/>
  <c r="B42" i="2"/>
  <c r="B44" i="2" s="1"/>
  <c r="B51" i="2" s="1"/>
  <c r="E39" i="2"/>
  <c r="G39" i="2" s="1"/>
  <c r="C49" i="2" s="1"/>
  <c r="B49" i="3" l="1"/>
  <c r="B51" i="3"/>
  <c r="E51" i="3" s="1"/>
  <c r="G51" i="3" s="1"/>
  <c r="E50" i="3"/>
  <c r="G50" i="3" s="1"/>
  <c r="D52" i="3"/>
  <c r="D54" i="3" s="1"/>
  <c r="C52" i="3"/>
  <c r="C54" i="3" s="1"/>
  <c r="E51" i="2"/>
  <c r="G51" i="2" s="1"/>
  <c r="B50" i="2"/>
  <c r="B49" i="2"/>
  <c r="D49" i="2"/>
  <c r="C52" i="2"/>
  <c r="C54" i="2" s="1"/>
  <c r="D50" i="2"/>
  <c r="B52" i="3" l="1"/>
  <c r="B54" i="3" s="1"/>
  <c r="B60" i="3" s="1"/>
  <c r="E49" i="3"/>
  <c r="G49" i="3" s="1"/>
  <c r="B59" i="3" s="1"/>
  <c r="C60" i="3"/>
  <c r="D60" i="3"/>
  <c r="C61" i="3"/>
  <c r="D61" i="3"/>
  <c r="C61" i="2"/>
  <c r="D52" i="2"/>
  <c r="D54" i="2" s="1"/>
  <c r="D61" i="2" s="1"/>
  <c r="B52" i="2"/>
  <c r="B54" i="2" s="1"/>
  <c r="B61" i="2" s="1"/>
  <c r="E49" i="2"/>
  <c r="G49" i="2" s="1"/>
  <c r="C59" i="2" s="1"/>
  <c r="E50" i="2"/>
  <c r="G50" i="2" s="1"/>
  <c r="C60" i="2" s="1"/>
  <c r="C59" i="3" l="1"/>
  <c r="E59" i="3" s="1"/>
  <c r="G59" i="3" s="1"/>
  <c r="D59" i="3"/>
  <c r="B61" i="3"/>
  <c r="E60" i="3"/>
  <c r="G60" i="3" s="1"/>
  <c r="B62" i="3"/>
  <c r="B64" i="3" s="1"/>
  <c r="D62" i="3"/>
  <c r="D64" i="3" s="1"/>
  <c r="E61" i="3"/>
  <c r="G61" i="3" s="1"/>
  <c r="C62" i="2"/>
  <c r="C64" i="2" s="1"/>
  <c r="E61" i="2"/>
  <c r="G61" i="2" s="1"/>
  <c r="B60" i="2"/>
  <c r="D60" i="2"/>
  <c r="B59" i="2"/>
  <c r="D59" i="2"/>
  <c r="C62" i="3" l="1"/>
  <c r="C64" i="3" s="1"/>
  <c r="D67" i="3" a="1"/>
  <c r="D67" i="3" s="1"/>
  <c r="D62" i="2"/>
  <c r="D64" i="2" s="1"/>
  <c r="D67" i="2" a="1"/>
  <c r="D67" i="2" s="1"/>
  <c r="B62" i="2"/>
  <c r="B64" i="2" s="1"/>
  <c r="E59" i="2"/>
  <c r="G59" i="2" s="1"/>
  <c r="E60" i="2"/>
  <c r="G6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<sst xmlns="http://schemas.openxmlformats.org/spreadsheetml/2006/main" count="170" uniqueCount="30">
  <si>
    <t>Trip Distribution</t>
  </si>
  <si>
    <t>Zone</t>
  </si>
  <si>
    <t>P's</t>
  </si>
  <si>
    <t>A's</t>
  </si>
  <si>
    <t>Trip Production &amp; Trip Attractions</t>
  </si>
  <si>
    <t>From/To</t>
  </si>
  <si>
    <t>Deterrence Function</t>
  </si>
  <si>
    <t>Cost</t>
  </si>
  <si>
    <t>f(Cij) = exp(-0.20 x Cij)</t>
  </si>
  <si>
    <t>ϐ=-0.20</t>
  </si>
  <si>
    <t>Observed Avg Trip Length;</t>
  </si>
  <si>
    <t>target</t>
  </si>
  <si>
    <t>Iteration 0</t>
  </si>
  <si>
    <t>P/A</t>
  </si>
  <si>
    <t>Tot</t>
  </si>
  <si>
    <t>Target</t>
  </si>
  <si>
    <t>bj</t>
  </si>
  <si>
    <t>ai</t>
  </si>
  <si>
    <t>Iteration 1</t>
  </si>
  <si>
    <t>Iteration 2</t>
  </si>
  <si>
    <t>Iteration 3</t>
  </si>
  <si>
    <t>Iteration 4</t>
  </si>
  <si>
    <t>Estimated Avg Trip Length</t>
  </si>
  <si>
    <t>Initial guesss for Cij is wrong, change the Cij (Deterrence function) randomly and proceed a new iteration (Iter 02)</t>
  </si>
  <si>
    <t>f(Cij) = exp(-0.10 x Cij)</t>
  </si>
  <si>
    <t>Much closer value, Initial guesss for Cij is wrong, change the Cij (Deterrence function) randomly and proceed a new iteration (Iter 03)</t>
  </si>
  <si>
    <t>ϐ=-0.10</t>
  </si>
  <si>
    <t>f(Cij) = exp(-0.035 x Cij)</t>
  </si>
  <si>
    <t>Skim Matrix (Origin - Destination Matrix)</t>
  </si>
  <si>
    <t>(Friction Factor)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</si>
</sst>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1" fontId="0" fillId="0" borderId="0" xfId="0" applyNumberFormat="1"/>
    <xf numFmtId="1" fontId="0" fillId="0" borderId="9" xfId="0" applyNumberFormat="1" applyBorder="1"/>
    <xf numFmtId="1" fontId="0" fillId="0" borderId="10" xfId="0" applyNumberFormat="1" applyBorder="1"/>
    <xf numFmtId="1" fontId="0" fillId="0" borderId="12" xfId="0" applyNumberFormat="1" applyBorder="1"/>
    <xf numFmtId="1" fontId="0" fillId="0" borderId="14" xfId="0" applyNumberFormat="1" applyBorder="1"/>
    <xf numFmtId="1" fontId="0" fillId="0" borderId="15" xfId="0" applyNumberFormat="1" applyBorder="1"/>
    <xf numFmtId="1" fontId="0" fillId="0" borderId="8" xfId="0" applyNumberFormat="1" applyBorder="1"/>
    <xf numFmtId="1" fontId="0" fillId="0" borderId="13" xfId="0" applyNumberFormat="1" applyBorder="1"/>
    <xf numFmtId="1" fontId="0" fillId="0" borderId="11" xfId="0" applyNumberFormat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0" xfId="0" applyFill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4" borderId="5" xfId="0" applyFill="1" applyBorder="1"/>
    <xf numFmtId="0" fontId="0" fillId="4" borderId="6" xfId="0" applyFill="1" applyBorder="1"/>
    <xf numFmtId="164" fontId="0" fillId="4" borderId="12" xfId="0" applyNumberFormat="1" applyFill="1" applyBorder="1"/>
    <xf numFmtId="0" fontId="0" fillId="4" borderId="0" xfId="0" applyFill="1"/>
    <xf numFmtId="0" fontId="0" fillId="4" borderId="7" xfId="0" applyFill="1" applyBorder="1"/>
    <xf numFmtId="164" fontId="0" fillId="4" borderId="15" xfId="0" applyNumberFormat="1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0" xfId="0" applyFill="1"/>
    <xf numFmtId="0" fontId="0" fillId="5" borderId="12" xfId="0" applyFill="1" applyBorder="1"/>
    <xf numFmtId="0" fontId="0" fillId="5" borderId="7" xfId="0" applyFill="1" applyBorder="1"/>
    <xf numFmtId="0" fontId="0" fillId="5" borderId="14" xfId="0" applyFill="1" applyBorder="1"/>
    <xf numFmtId="0" fontId="0" fillId="5" borderId="15" xfId="0" applyFill="1" applyBorder="1"/>
    <xf numFmtId="0" fontId="1" fillId="6" borderId="0" xfId="0" applyFont="1" applyFill="1"/>
    <xf numFmtId="0" fontId="0" fillId="7" borderId="0" xfId="0" applyFill="1"/>
    <xf numFmtId="2" fontId="0" fillId="7" borderId="0" xfId="0" applyNumberFormat="1" applyFill="1"/>
    <xf numFmtId="0" fontId="0" fillId="8" borderId="0" xfId="0" applyFill="1"/>
    <xf numFmtId="165" fontId="0" fillId="8" borderId="0" xfId="0" applyNumberFormat="1" applyFill="1"/>
    <xf numFmtId="2" fontId="0" fillId="8" borderId="0" xfId="0" applyNumberFormat="1" applyFill="1"/>
    <xf numFmtId="1" fontId="0" fillId="9" borderId="8" xfId="0" applyNumberFormat="1" applyFill="1" applyBorder="1"/>
    <xf numFmtId="1" fontId="0" fillId="9" borderId="9" xfId="0" applyNumberFormat="1" applyFill="1" applyBorder="1"/>
    <xf numFmtId="1" fontId="0" fillId="9" borderId="10" xfId="0" applyNumberFormat="1" applyFill="1" applyBorder="1"/>
    <xf numFmtId="1" fontId="0" fillId="9" borderId="11" xfId="0" applyNumberFormat="1" applyFill="1" applyBorder="1"/>
    <xf numFmtId="1" fontId="0" fillId="9" borderId="0" xfId="0" applyNumberFormat="1" applyFill="1"/>
    <xf numFmtId="1" fontId="0" fillId="9" borderId="12" xfId="0" applyNumberFormat="1" applyFill="1" applyBorder="1"/>
    <xf numFmtId="1" fontId="0" fillId="9" borderId="13" xfId="0" applyNumberFormat="1" applyFill="1" applyBorder="1"/>
    <xf numFmtId="1" fontId="0" fillId="9" borderId="14" xfId="0" applyNumberFormat="1" applyFill="1" applyBorder="1"/>
    <xf numFmtId="1" fontId="0" fillId="9" borderId="15" xfId="0" applyNumberFormat="1" applyFill="1" applyBorder="1"/>
    <xf numFmtId="0" fontId="0" fillId="4" borderId="10" xfId="0" applyFill="1" applyBorder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2558-002E-4942-A48A-1FDB335A447D}">
  <dimension ref="A1:K69"/>
  <sheetViews>
    <sheetView topLeftCell="A21" zoomScaleNormal="100" workbookViewId="0">
      <selection activeCell="I34" sqref="I34"/>
    </sheetView>
  </sheetViews>
  <sheetFormatPr defaultRowHeight="14.4" x14ac:dyDescent="0.3"/>
  <cols>
    <col min="2" max="2" width="9.5546875" bestFit="1" customWidth="1"/>
    <col min="4" max="4" width="9.5546875" bestFit="1" customWidth="1"/>
  </cols>
  <sheetData>
    <row r="1" spans="1:11" ht="21" x14ac:dyDescent="0.4">
      <c r="A1" s="73" t="s">
        <v>0</v>
      </c>
      <c r="B1" s="73"/>
      <c r="C1" s="73"/>
    </row>
    <row r="3" spans="1:11" x14ac:dyDescent="0.3">
      <c r="A3" t="s">
        <v>4</v>
      </c>
      <c r="G3" t="s">
        <v>6</v>
      </c>
      <c r="I3" t="s">
        <v>29</v>
      </c>
    </row>
    <row r="4" spans="1:11" x14ac:dyDescent="0.3">
      <c r="A4" s="30" t="s">
        <v>1</v>
      </c>
      <c r="B4" s="31" t="s">
        <v>2</v>
      </c>
      <c r="C4" s="32" t="s">
        <v>3</v>
      </c>
      <c r="G4" s="42" t="s">
        <v>7</v>
      </c>
      <c r="H4" s="75" t="s">
        <v>8</v>
      </c>
      <c r="I4" s="76"/>
      <c r="K4" s="1" t="s">
        <v>9</v>
      </c>
    </row>
    <row r="5" spans="1:11" x14ac:dyDescent="0.3">
      <c r="A5" s="33">
        <v>1</v>
      </c>
      <c r="B5" s="34">
        <v>400</v>
      </c>
      <c r="C5" s="35">
        <v>300</v>
      </c>
      <c r="G5" s="43">
        <v>5</v>
      </c>
      <c r="H5" s="44">
        <f>B19</f>
        <v>0.36787944117144233</v>
      </c>
      <c r="I5" s="45"/>
    </row>
    <row r="6" spans="1:11" x14ac:dyDescent="0.3">
      <c r="A6" s="36">
        <v>2</v>
      </c>
      <c r="B6" s="37">
        <v>350</v>
      </c>
      <c r="C6" s="38">
        <v>200</v>
      </c>
      <c r="G6" s="43">
        <v>6</v>
      </c>
      <c r="H6" s="44">
        <f>D21</f>
        <v>0.30119421191220203</v>
      </c>
      <c r="I6" s="45"/>
    </row>
    <row r="7" spans="1:11" x14ac:dyDescent="0.3">
      <c r="A7" s="39">
        <v>3</v>
      </c>
      <c r="B7" s="40">
        <v>250</v>
      </c>
      <c r="C7" s="41">
        <v>500</v>
      </c>
      <c r="G7" s="43">
        <v>10</v>
      </c>
      <c r="H7" s="44">
        <f>C19</f>
        <v>0.1353352832366127</v>
      </c>
      <c r="I7" s="45"/>
    </row>
    <row r="8" spans="1:11" x14ac:dyDescent="0.3">
      <c r="A8" s="37"/>
      <c r="B8" s="37">
        <f>SUM(B5:B7)</f>
        <v>1000</v>
      </c>
      <c r="C8" s="37">
        <f>SUM(C5:C7)</f>
        <v>1000</v>
      </c>
      <c r="G8" s="43">
        <v>13</v>
      </c>
      <c r="H8" s="44">
        <f>B20</f>
        <v>7.4273578214333877E-2</v>
      </c>
      <c r="I8" s="45"/>
    </row>
    <row r="9" spans="1:11" x14ac:dyDescent="0.3">
      <c r="G9" s="43">
        <v>15</v>
      </c>
      <c r="H9" s="44">
        <f>D20</f>
        <v>4.9787068367863944E-2</v>
      </c>
      <c r="I9" s="45"/>
    </row>
    <row r="10" spans="1:11" x14ac:dyDescent="0.3">
      <c r="A10" t="s">
        <v>28</v>
      </c>
      <c r="G10" s="43">
        <v>16</v>
      </c>
      <c r="H10" s="44">
        <f>C21</f>
        <v>4.0762203978366211E-2</v>
      </c>
      <c r="I10" s="45"/>
    </row>
    <row r="11" spans="1:11" x14ac:dyDescent="0.3">
      <c r="A11" s="48" t="s">
        <v>5</v>
      </c>
      <c r="B11" s="49">
        <v>1</v>
      </c>
      <c r="C11" s="49">
        <v>2</v>
      </c>
      <c r="D11" s="50">
        <v>3</v>
      </c>
      <c r="G11" s="43">
        <v>18</v>
      </c>
      <c r="H11" s="44">
        <f>D19</f>
        <v>2.7323722447292559E-2</v>
      </c>
      <c r="I11" s="45"/>
    </row>
    <row r="12" spans="1:11" x14ac:dyDescent="0.3">
      <c r="A12" s="51">
        <v>1</v>
      </c>
      <c r="B12" s="52">
        <v>5</v>
      </c>
      <c r="C12" s="52">
        <v>10</v>
      </c>
      <c r="D12" s="53">
        <v>18</v>
      </c>
      <c r="G12" s="46">
        <v>20</v>
      </c>
      <c r="H12" s="47">
        <f>B21</f>
        <v>1.8315638888734179E-2</v>
      </c>
      <c r="I12" s="45"/>
    </row>
    <row r="13" spans="1:11" x14ac:dyDescent="0.3">
      <c r="A13" s="51">
        <v>2</v>
      </c>
      <c r="B13" s="52">
        <v>13</v>
      </c>
      <c r="C13" s="52">
        <v>5</v>
      </c>
      <c r="D13" s="53">
        <v>15</v>
      </c>
    </row>
    <row r="14" spans="1:11" x14ac:dyDescent="0.3">
      <c r="A14" s="54">
        <v>3</v>
      </c>
      <c r="B14" s="55">
        <v>20</v>
      </c>
      <c r="C14" s="55">
        <v>16</v>
      </c>
      <c r="D14" s="56">
        <v>6</v>
      </c>
    </row>
    <row r="15" spans="1:11" x14ac:dyDescent="0.3">
      <c r="G15" t="s">
        <v>10</v>
      </c>
      <c r="J15">
        <v>11.5</v>
      </c>
      <c r="K15" t="s">
        <v>11</v>
      </c>
    </row>
    <row r="17" spans="1:7" x14ac:dyDescent="0.3">
      <c r="A17" s="57" t="s">
        <v>12</v>
      </c>
    </row>
    <row r="18" spans="1:7" x14ac:dyDescent="0.3">
      <c r="A18" s="15" t="s">
        <v>13</v>
      </c>
      <c r="B18" s="5">
        <v>1</v>
      </c>
      <c r="C18" s="5">
        <v>2</v>
      </c>
      <c r="D18" s="6">
        <v>3</v>
      </c>
      <c r="E18" t="s">
        <v>14</v>
      </c>
      <c r="F18" t="s">
        <v>15</v>
      </c>
      <c r="G18" s="58" t="s">
        <v>16</v>
      </c>
    </row>
    <row r="19" spans="1:7" x14ac:dyDescent="0.3">
      <c r="A19" s="7">
        <v>1</v>
      </c>
      <c r="B19" s="10">
        <f t="shared" ref="B19:D21" si="0">EXP(-0.2*B12)</f>
        <v>0.36787944117144233</v>
      </c>
      <c r="C19" s="10">
        <f t="shared" si="0"/>
        <v>0.1353352832366127</v>
      </c>
      <c r="D19" s="11">
        <f t="shared" si="0"/>
        <v>2.7323722447292559E-2</v>
      </c>
      <c r="E19" s="3">
        <f>SUM(B19:D19)</f>
        <v>0.53053844685534757</v>
      </c>
      <c r="F19">
        <v>400</v>
      </c>
      <c r="G19" s="59">
        <v>1</v>
      </c>
    </row>
    <row r="20" spans="1:7" x14ac:dyDescent="0.3">
      <c r="A20" s="8">
        <v>2</v>
      </c>
      <c r="B20" s="2">
        <f t="shared" si="0"/>
        <v>7.4273578214333877E-2</v>
      </c>
      <c r="C20" s="2">
        <f t="shared" si="0"/>
        <v>0.36787944117144233</v>
      </c>
      <c r="D20" s="12">
        <f t="shared" si="0"/>
        <v>4.9787068367863944E-2</v>
      </c>
      <c r="E20" s="3">
        <f t="shared" ref="E20:E21" si="1">SUM(B20:D20)</f>
        <v>0.49194008775364018</v>
      </c>
      <c r="F20">
        <v>350</v>
      </c>
      <c r="G20" s="59">
        <v>1</v>
      </c>
    </row>
    <row r="21" spans="1:7" x14ac:dyDescent="0.3">
      <c r="A21" s="9">
        <v>3</v>
      </c>
      <c r="B21" s="13">
        <f t="shared" si="0"/>
        <v>1.8315638888734179E-2</v>
      </c>
      <c r="C21" s="13">
        <f t="shared" si="0"/>
        <v>4.0762203978366211E-2</v>
      </c>
      <c r="D21" s="14">
        <f t="shared" si="0"/>
        <v>0.30119421191220203</v>
      </c>
      <c r="E21" s="3">
        <f t="shared" si="1"/>
        <v>0.36027205477930241</v>
      </c>
      <c r="F21">
        <v>250</v>
      </c>
      <c r="G21" s="59">
        <v>1</v>
      </c>
    </row>
    <row r="22" spans="1:7" x14ac:dyDescent="0.3">
      <c r="A22" t="s">
        <v>14</v>
      </c>
      <c r="B22" s="2">
        <f>SUM(B19:B21)</f>
        <v>0.46046865827451039</v>
      </c>
      <c r="C22" s="2">
        <f t="shared" ref="C22:D22" si="2">SUM(C19:C21)</f>
        <v>0.5439769283864212</v>
      </c>
      <c r="D22" s="2">
        <f t="shared" si="2"/>
        <v>0.37830500272735856</v>
      </c>
      <c r="E22" s="2"/>
    </row>
    <row r="23" spans="1:7" x14ac:dyDescent="0.3">
      <c r="A23" t="s">
        <v>15</v>
      </c>
      <c r="B23">
        <v>300</v>
      </c>
      <c r="C23">
        <v>200</v>
      </c>
      <c r="D23">
        <v>500</v>
      </c>
    </row>
    <row r="24" spans="1:7" x14ac:dyDescent="0.3">
      <c r="A24" s="60" t="s">
        <v>17</v>
      </c>
      <c r="B24" s="61">
        <f>B23/B22</f>
        <v>651.510139960826</v>
      </c>
      <c r="C24" s="61">
        <f t="shared" ref="C24:D24" si="3">C23/C22</f>
        <v>367.6626517842451</v>
      </c>
      <c r="D24" s="61">
        <f t="shared" si="3"/>
        <v>1321.6848743614053</v>
      </c>
    </row>
    <row r="27" spans="1:7" x14ac:dyDescent="0.3">
      <c r="A27" s="57" t="s">
        <v>18</v>
      </c>
    </row>
    <row r="28" spans="1:7" x14ac:dyDescent="0.3">
      <c r="A28" s="15" t="s">
        <v>13</v>
      </c>
      <c r="B28" s="17">
        <v>1</v>
      </c>
      <c r="C28" s="17">
        <v>2</v>
      </c>
      <c r="D28" s="18">
        <v>3</v>
      </c>
      <c r="E28" t="s">
        <v>14</v>
      </c>
      <c r="F28" t="s">
        <v>15</v>
      </c>
      <c r="G28" s="58" t="s">
        <v>16</v>
      </c>
    </row>
    <row r="29" spans="1:7" x14ac:dyDescent="0.3">
      <c r="A29" s="16">
        <v>1</v>
      </c>
      <c r="B29" s="27">
        <f>B19*G19*B24</f>
        <v>239.67718620631686</v>
      </c>
      <c r="C29" s="22">
        <f>C19*G19*C24</f>
        <v>49.757729114744919</v>
      </c>
      <c r="D29" s="23">
        <f>D19*G19*D24</f>
        <v>36.113350669835775</v>
      </c>
      <c r="E29" s="21">
        <f>SUM(B29:D29)</f>
        <v>325.54826599089756</v>
      </c>
      <c r="F29">
        <v>400</v>
      </c>
      <c r="G29" s="59">
        <f>F29/E29</f>
        <v>1.2286964539113354</v>
      </c>
    </row>
    <row r="30" spans="1:7" x14ac:dyDescent="0.3">
      <c r="A30" s="19">
        <v>2</v>
      </c>
      <c r="B30" s="29">
        <f>B20*G20*B24</f>
        <v>48.389989337812018</v>
      </c>
      <c r="C30" s="21">
        <f>C20*G20*C24</f>
        <v>135.25553087799869</v>
      </c>
      <c r="D30" s="24">
        <f>D20*G20*D24</f>
        <v>65.80281520060295</v>
      </c>
      <c r="E30" s="21">
        <f t="shared" ref="E30:E31" si="4">SUM(B30:D30)</f>
        <v>249.44833541641367</v>
      </c>
      <c r="F30">
        <v>350</v>
      </c>
      <c r="G30" s="59">
        <f t="shared" ref="G30:G31" si="5">F30/E30</f>
        <v>1.4030961538217186</v>
      </c>
    </row>
    <row r="31" spans="1:7" x14ac:dyDescent="0.3">
      <c r="A31" s="20">
        <v>3</v>
      </c>
      <c r="B31" s="28">
        <f>B21*G21*B24</f>
        <v>11.932824455871152</v>
      </c>
      <c r="C31" s="25">
        <f>C21*G21*C24</f>
        <v>14.986740007256426</v>
      </c>
      <c r="D31" s="26">
        <f>D21*G21*D24</f>
        <v>398.08383412956118</v>
      </c>
      <c r="E31" s="21">
        <f t="shared" si="4"/>
        <v>425.00339859268877</v>
      </c>
      <c r="F31">
        <v>250</v>
      </c>
      <c r="G31" s="59">
        <f t="shared" si="5"/>
        <v>0.58823059022074531</v>
      </c>
    </row>
    <row r="32" spans="1:7" x14ac:dyDescent="0.3">
      <c r="A32" t="s">
        <v>14</v>
      </c>
      <c r="B32" s="21">
        <f>SUM(B29:B31)</f>
        <v>300</v>
      </c>
      <c r="C32" s="21">
        <f t="shared" ref="C32" si="6">SUM(C29:C31)</f>
        <v>200.00000000000003</v>
      </c>
      <c r="D32" s="21">
        <f t="shared" ref="D32" si="7">SUM(D29:D31)</f>
        <v>499.99999999999989</v>
      </c>
      <c r="E32" s="2"/>
    </row>
    <row r="33" spans="1:7" x14ac:dyDescent="0.3">
      <c r="A33" t="s">
        <v>15</v>
      </c>
      <c r="B33">
        <v>300</v>
      </c>
      <c r="C33">
        <v>200</v>
      </c>
      <c r="D33">
        <v>500</v>
      </c>
    </row>
    <row r="34" spans="1:7" x14ac:dyDescent="0.3">
      <c r="A34" s="60" t="s">
        <v>17</v>
      </c>
      <c r="B34" s="61">
        <f>B33/B32</f>
        <v>1</v>
      </c>
      <c r="C34" s="61">
        <f t="shared" ref="C34" si="8">C33/C32</f>
        <v>0.99999999999999989</v>
      </c>
      <c r="D34" s="61">
        <f t="shared" ref="D34" si="9">D33/D32</f>
        <v>1.0000000000000002</v>
      </c>
    </row>
    <row r="37" spans="1:7" x14ac:dyDescent="0.3">
      <c r="A37" s="57" t="s">
        <v>19</v>
      </c>
    </row>
    <row r="38" spans="1:7" x14ac:dyDescent="0.3">
      <c r="A38" s="15" t="s">
        <v>13</v>
      </c>
      <c r="B38" s="17">
        <v>1</v>
      </c>
      <c r="C38" s="17">
        <v>2</v>
      </c>
      <c r="D38" s="18">
        <v>3</v>
      </c>
      <c r="E38" t="s">
        <v>14</v>
      </c>
      <c r="F38" t="s">
        <v>15</v>
      </c>
      <c r="G38" s="58" t="s">
        <v>16</v>
      </c>
    </row>
    <row r="39" spans="1:7" x14ac:dyDescent="0.3">
      <c r="A39" s="16">
        <v>1</v>
      </c>
      <c r="B39" s="27">
        <f>B29*G29*B34</f>
        <v>294.49050877514838</v>
      </c>
      <c r="C39" s="22">
        <f>C29*G29*C34</f>
        <v>61.137145317967885</v>
      </c>
      <c r="D39" s="23">
        <f>D29*G29*D34</f>
        <v>44.372345906883773</v>
      </c>
      <c r="E39" s="21">
        <f>SUM(B39:D39)</f>
        <v>400.00000000000006</v>
      </c>
      <c r="F39">
        <v>400</v>
      </c>
      <c r="G39" s="59">
        <f>F39/E39</f>
        <v>0.99999999999999989</v>
      </c>
    </row>
    <row r="40" spans="1:7" x14ac:dyDescent="0.3">
      <c r="A40" s="19">
        <v>2</v>
      </c>
      <c r="B40" s="29">
        <f>B30*G30*B34</f>
        <v>67.895807923358021</v>
      </c>
      <c r="C40" s="21">
        <f>C30*G30*C34</f>
        <v>189.77651515803464</v>
      </c>
      <c r="D40" s="24">
        <f>D30*G30*D34</f>
        <v>92.327676918607338</v>
      </c>
      <c r="E40" s="21">
        <f t="shared" ref="E40:E41" si="10">SUM(B40:D40)</f>
        <v>350</v>
      </c>
      <c r="F40">
        <v>350</v>
      </c>
      <c r="G40" s="59">
        <f t="shared" ref="G40:G41" si="11">F40/E40</f>
        <v>1</v>
      </c>
    </row>
    <row r="41" spans="1:7" x14ac:dyDescent="0.3">
      <c r="A41" s="20">
        <v>3</v>
      </c>
      <c r="B41" s="28">
        <f>B31*G31*B34</f>
        <v>7.0192523726776317</v>
      </c>
      <c r="C41" s="25">
        <f>C31*G31*C34</f>
        <v>8.815658919953302</v>
      </c>
      <c r="D41" s="26">
        <f>D31*G31*D34</f>
        <v>234.16508870736911</v>
      </c>
      <c r="E41" s="21">
        <f t="shared" si="10"/>
        <v>250.00000000000006</v>
      </c>
      <c r="F41">
        <v>250</v>
      </c>
      <c r="G41" s="59">
        <f t="shared" si="11"/>
        <v>0.99999999999999978</v>
      </c>
    </row>
    <row r="42" spans="1:7" x14ac:dyDescent="0.3">
      <c r="A42" t="s">
        <v>14</v>
      </c>
      <c r="B42" s="21">
        <f>SUM(B39:B41)</f>
        <v>369.405569071184</v>
      </c>
      <c r="C42" s="21">
        <f t="shared" ref="C42" si="12">SUM(C39:C41)</f>
        <v>259.72931939595583</v>
      </c>
      <c r="D42" s="21">
        <f t="shared" ref="D42" si="13">SUM(D39:D41)</f>
        <v>370.86511153286023</v>
      </c>
      <c r="E42" s="2"/>
    </row>
    <row r="43" spans="1:7" x14ac:dyDescent="0.3">
      <c r="A43" t="s">
        <v>15</v>
      </c>
      <c r="B43">
        <v>300</v>
      </c>
      <c r="C43">
        <v>200</v>
      </c>
      <c r="D43">
        <v>500</v>
      </c>
    </row>
    <row r="44" spans="1:7" x14ac:dyDescent="0.3">
      <c r="A44" s="60" t="s">
        <v>17</v>
      </c>
      <c r="B44" s="62">
        <f>B43/B42</f>
        <v>0.81211553132321723</v>
      </c>
      <c r="C44" s="62">
        <f t="shared" ref="C44" si="14">C43/C42</f>
        <v>0.77003243401682031</v>
      </c>
      <c r="D44" s="62">
        <f t="shared" ref="D44" si="15">D43/D42</f>
        <v>1.3481990741415371</v>
      </c>
    </row>
    <row r="47" spans="1:7" x14ac:dyDescent="0.3">
      <c r="A47" s="57" t="s">
        <v>20</v>
      </c>
    </row>
    <row r="48" spans="1:7" x14ac:dyDescent="0.3">
      <c r="A48" s="15" t="s">
        <v>13</v>
      </c>
      <c r="B48" s="17">
        <v>1</v>
      </c>
      <c r="C48" s="17">
        <v>2</v>
      </c>
      <c r="D48" s="18">
        <v>3</v>
      </c>
      <c r="E48" t="s">
        <v>14</v>
      </c>
      <c r="F48" t="s">
        <v>15</v>
      </c>
      <c r="G48" s="58" t="s">
        <v>16</v>
      </c>
    </row>
    <row r="49" spans="1:7" x14ac:dyDescent="0.3">
      <c r="A49" s="16">
        <v>1</v>
      </c>
      <c r="B49" s="27">
        <f>B39*G39*B44</f>
        <v>239.16031600357414</v>
      </c>
      <c r="C49" s="22">
        <f>C39*G39*C44</f>
        <v>47.077584818034858</v>
      </c>
      <c r="D49" s="23">
        <f>D39*G39*D44</f>
        <v>59.822755669148712</v>
      </c>
      <c r="E49" s="21">
        <f>SUM(B49:D49)</f>
        <v>346.06065649075771</v>
      </c>
      <c r="F49">
        <v>400</v>
      </c>
      <c r="G49" s="59">
        <f>F49/E49</f>
        <v>1.1558667317348825</v>
      </c>
    </row>
    <row r="50" spans="1:7" x14ac:dyDescent="0.3">
      <c r="A50" s="19">
        <v>2</v>
      </c>
      <c r="B50" s="29">
        <f>B40*G40*B44</f>
        <v>55.139240126297004</v>
      </c>
      <c r="C50" s="21">
        <f>C40*G40*C44</f>
        <v>146.1340718863714</v>
      </c>
      <c r="D50" s="24">
        <f>D40*G40*D44</f>
        <v>124.47608853930538</v>
      </c>
      <c r="E50" s="21">
        <f t="shared" ref="E50:E51" si="16">SUM(B50:D50)</f>
        <v>325.74940055197379</v>
      </c>
      <c r="F50">
        <v>350</v>
      </c>
      <c r="G50" s="59">
        <f t="shared" ref="G50:G51" si="17">F50/E50</f>
        <v>1.0744455689156578</v>
      </c>
    </row>
    <row r="51" spans="1:7" x14ac:dyDescent="0.3">
      <c r="A51" s="20">
        <v>3</v>
      </c>
      <c r="B51" s="28">
        <f>B41*G41*B44</f>
        <v>5.7004438701288462</v>
      </c>
      <c r="C51" s="25">
        <f>C41*G41*C44</f>
        <v>6.7883432955937328</v>
      </c>
      <c r="D51" s="26">
        <f>D41*G41*D44</f>
        <v>315.70115579154583</v>
      </c>
      <c r="E51" s="21">
        <f t="shared" si="16"/>
        <v>328.18994295726839</v>
      </c>
      <c r="F51">
        <v>250</v>
      </c>
      <c r="G51" s="59">
        <f t="shared" si="17"/>
        <v>0.76175399449260695</v>
      </c>
    </row>
    <row r="52" spans="1:7" x14ac:dyDescent="0.3">
      <c r="A52" t="s">
        <v>14</v>
      </c>
      <c r="B52" s="21">
        <f>SUM(B49:B51)</f>
        <v>299.99999999999994</v>
      </c>
      <c r="C52" s="21">
        <f t="shared" ref="C52" si="18">SUM(C49:C51)</f>
        <v>200</v>
      </c>
      <c r="D52" s="21">
        <f t="shared" ref="D52" si="19">SUM(D49:D51)</f>
        <v>499.99999999999989</v>
      </c>
      <c r="E52" s="2"/>
    </row>
    <row r="53" spans="1:7" x14ac:dyDescent="0.3">
      <c r="A53" t="s">
        <v>15</v>
      </c>
      <c r="B53">
        <v>300</v>
      </c>
      <c r="C53">
        <v>200</v>
      </c>
      <c r="D53">
        <v>500</v>
      </c>
    </row>
    <row r="54" spans="1:7" x14ac:dyDescent="0.3">
      <c r="A54" s="60" t="s">
        <v>17</v>
      </c>
      <c r="B54" s="62">
        <f>B53/B52</f>
        <v>1.0000000000000002</v>
      </c>
      <c r="C54" s="62">
        <f t="shared" ref="C54" si="20">C53/C52</f>
        <v>1</v>
      </c>
      <c r="D54" s="62">
        <f t="shared" ref="D54" si="21">D53/D52</f>
        <v>1.0000000000000002</v>
      </c>
    </row>
    <row r="57" spans="1:7" x14ac:dyDescent="0.3">
      <c r="A57" s="57" t="s">
        <v>21</v>
      </c>
    </row>
    <row r="58" spans="1:7" x14ac:dyDescent="0.3">
      <c r="A58" s="15" t="s">
        <v>13</v>
      </c>
      <c r="B58" s="17">
        <v>1</v>
      </c>
      <c r="C58" s="17">
        <v>2</v>
      </c>
      <c r="D58" s="18">
        <v>3</v>
      </c>
      <c r="E58" t="s">
        <v>14</v>
      </c>
      <c r="F58" t="s">
        <v>15</v>
      </c>
      <c r="G58" s="58" t="s">
        <v>16</v>
      </c>
    </row>
    <row r="59" spans="1:7" x14ac:dyDescent="0.3">
      <c r="A59" s="16">
        <v>1</v>
      </c>
      <c r="B59" s="63">
        <f>B49*G49*B54</f>
        <v>276.43745281973304</v>
      </c>
      <c r="C59" s="64">
        <f>C49*G49*C54</f>
        <v>54.415414101593676</v>
      </c>
      <c r="D59" s="65">
        <f>D49*G49*D54</f>
        <v>69.147133078673349</v>
      </c>
      <c r="E59" s="21">
        <f>SUM(B59:D59)</f>
        <v>400.00000000000006</v>
      </c>
      <c r="F59">
        <v>400</v>
      </c>
      <c r="G59" s="59">
        <f>F59/E59</f>
        <v>0.99999999999999989</v>
      </c>
    </row>
    <row r="60" spans="1:7" x14ac:dyDescent="0.3">
      <c r="A60" s="19">
        <v>2</v>
      </c>
      <c r="B60" s="66">
        <f>B50*G50*B54</f>
        <v>59.244112227076265</v>
      </c>
      <c r="C60" s="67">
        <f>C50*G50*C54</f>
        <v>157.01310600591395</v>
      </c>
      <c r="D60" s="68">
        <f>D50*G50*D54</f>
        <v>133.74278176700977</v>
      </c>
      <c r="E60" s="21">
        <f t="shared" ref="E60:E61" si="22">SUM(B60:D60)</f>
        <v>350</v>
      </c>
      <c r="F60">
        <v>350</v>
      </c>
      <c r="G60" s="59">
        <f t="shared" ref="G60:G61" si="23">F60/E60</f>
        <v>1</v>
      </c>
    </row>
    <row r="61" spans="1:7" x14ac:dyDescent="0.3">
      <c r="A61" s="20">
        <v>3</v>
      </c>
      <c r="B61" s="69">
        <f>B51*G51*B54</f>
        <v>4.3423358884515446</v>
      </c>
      <c r="C61" s="70">
        <f>C51*G51*C54</f>
        <v>5.1710476214056333</v>
      </c>
      <c r="D61" s="71">
        <f>D51*G51*D54</f>
        <v>240.48661649014289</v>
      </c>
      <c r="E61" s="21">
        <f t="shared" si="22"/>
        <v>250.00000000000006</v>
      </c>
      <c r="F61">
        <v>250</v>
      </c>
      <c r="G61" s="59">
        <f t="shared" si="23"/>
        <v>0.99999999999999978</v>
      </c>
    </row>
    <row r="62" spans="1:7" x14ac:dyDescent="0.3">
      <c r="A62" t="s">
        <v>14</v>
      </c>
      <c r="B62" s="21">
        <f>SUM(B59:B61)</f>
        <v>340.02390093526083</v>
      </c>
      <c r="C62" s="21">
        <f t="shared" ref="C62" si="24">SUM(C59:C61)</f>
        <v>216.59956772891326</v>
      </c>
      <c r="D62" s="21">
        <f t="shared" ref="D62" si="25">SUM(D59:D61)</f>
        <v>443.37653133582603</v>
      </c>
      <c r="E62" s="2"/>
    </row>
    <row r="63" spans="1:7" x14ac:dyDescent="0.3">
      <c r="A63" t="s">
        <v>15</v>
      </c>
      <c r="B63">
        <v>300</v>
      </c>
      <c r="C63">
        <v>200</v>
      </c>
      <c r="D63">
        <v>500</v>
      </c>
    </row>
    <row r="64" spans="1:7" x14ac:dyDescent="0.3">
      <c r="A64" s="60" t="s">
        <v>17</v>
      </c>
      <c r="B64" s="62">
        <f>B63/B62</f>
        <v>0.8822909188878425</v>
      </c>
      <c r="C64" s="62">
        <f t="shared" ref="C64" si="26">C63/C62</f>
        <v>0.9233628769301675</v>
      </c>
      <c r="D64" s="62">
        <f t="shared" ref="D64" si="27">D63/D62</f>
        <v>1.1277096658534813</v>
      </c>
    </row>
    <row r="67" spans="1:10" x14ac:dyDescent="0.3">
      <c r="A67" t="s">
        <v>22</v>
      </c>
      <c r="D67" s="4" cm="1">
        <f t="array" ref="D67">SUMPRODUCT(B12:D14,B59:D61/SUM(B59:D61))</f>
        <v>8.3448736946698077</v>
      </c>
      <c r="G67" t="s">
        <v>15</v>
      </c>
      <c r="H67">
        <v>11.5</v>
      </c>
    </row>
    <row r="69" spans="1:10" x14ac:dyDescent="0.3">
      <c r="A69" s="74" t="s">
        <v>23</v>
      </c>
      <c r="B69" s="74"/>
      <c r="C69" s="74"/>
      <c r="D69" s="74"/>
      <c r="E69" s="74"/>
      <c r="F69" s="74"/>
      <c r="G69" s="74"/>
      <c r="H69" s="74"/>
      <c r="I69" s="74"/>
      <c r="J69" s="74"/>
    </row>
  </sheetData>
  <mergeCells count="3">
    <mergeCell ref="A1:C1"/>
    <mergeCell ref="A69:J69"/>
    <mergeCell ref="H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F1DD-A268-4C4D-B6BF-49B43681B592}">
  <dimension ref="A1:K70"/>
  <sheetViews>
    <sheetView workbookViewId="0">
      <selection activeCell="I3" sqref="I3"/>
    </sheetView>
  </sheetViews>
  <sheetFormatPr defaultRowHeight="14.4" x14ac:dyDescent="0.3"/>
  <sheetData>
    <row r="1" spans="1:11" ht="21" x14ac:dyDescent="0.4">
      <c r="A1" s="73" t="s">
        <v>0</v>
      </c>
      <c r="B1" s="73"/>
      <c r="C1" s="73"/>
    </row>
    <row r="3" spans="1:11" x14ac:dyDescent="0.3">
      <c r="A3" t="s">
        <v>4</v>
      </c>
      <c r="G3" t="s">
        <v>6</v>
      </c>
      <c r="I3" t="s">
        <v>29</v>
      </c>
    </row>
    <row r="4" spans="1:11" x14ac:dyDescent="0.3">
      <c r="A4" s="30" t="s">
        <v>1</v>
      </c>
      <c r="B4" s="31" t="s">
        <v>2</v>
      </c>
      <c r="C4" s="32" t="s">
        <v>3</v>
      </c>
      <c r="G4" s="42" t="s">
        <v>7</v>
      </c>
      <c r="H4" s="72" t="s">
        <v>24</v>
      </c>
      <c r="I4" s="45"/>
      <c r="K4" s="1" t="s">
        <v>26</v>
      </c>
    </row>
    <row r="5" spans="1:11" x14ac:dyDescent="0.3">
      <c r="A5" s="33">
        <v>1</v>
      </c>
      <c r="B5" s="34">
        <v>400</v>
      </c>
      <c r="C5" s="35">
        <v>300</v>
      </c>
      <c r="G5" s="43">
        <v>5</v>
      </c>
      <c r="H5" s="44">
        <f>B19</f>
        <v>0.60653065971263342</v>
      </c>
      <c r="I5" s="45"/>
    </row>
    <row r="6" spans="1:11" x14ac:dyDescent="0.3">
      <c r="A6" s="36">
        <v>2</v>
      </c>
      <c r="B6" s="37">
        <v>350</v>
      </c>
      <c r="C6" s="38">
        <v>200</v>
      </c>
      <c r="G6" s="43">
        <v>6</v>
      </c>
      <c r="H6" s="44">
        <f>D21</f>
        <v>0.54881163609402639</v>
      </c>
      <c r="I6" s="45"/>
    </row>
    <row r="7" spans="1:11" x14ac:dyDescent="0.3">
      <c r="A7" s="39">
        <v>3</v>
      </c>
      <c r="B7" s="40">
        <v>250</v>
      </c>
      <c r="C7" s="41">
        <v>500</v>
      </c>
      <c r="G7" s="43">
        <v>10</v>
      </c>
      <c r="H7" s="44">
        <f>C19</f>
        <v>0.36787944117144233</v>
      </c>
      <c r="I7" s="45"/>
    </row>
    <row r="8" spans="1:11" x14ac:dyDescent="0.3">
      <c r="B8">
        <f>SUM(B5:B7)</f>
        <v>1000</v>
      </c>
      <c r="C8">
        <f>SUM(C5:C7)</f>
        <v>1000</v>
      </c>
      <c r="G8" s="43">
        <v>13</v>
      </c>
      <c r="H8" s="44">
        <f>B20</f>
        <v>0.27253179303401259</v>
      </c>
      <c r="I8" s="45"/>
    </row>
    <row r="9" spans="1:11" x14ac:dyDescent="0.3">
      <c r="G9" s="43">
        <v>15</v>
      </c>
      <c r="H9" s="44">
        <f>D20</f>
        <v>0.22313016014842982</v>
      </c>
      <c r="I9" s="45"/>
    </row>
    <row r="10" spans="1:11" x14ac:dyDescent="0.3">
      <c r="A10" t="s">
        <v>28</v>
      </c>
      <c r="G10" s="43">
        <v>16</v>
      </c>
      <c r="H10" s="44">
        <f>C21</f>
        <v>0.20189651799465538</v>
      </c>
      <c r="I10" s="45"/>
    </row>
    <row r="11" spans="1:11" x14ac:dyDescent="0.3">
      <c r="A11" s="48" t="s">
        <v>5</v>
      </c>
      <c r="B11" s="49">
        <v>1</v>
      </c>
      <c r="C11" s="49">
        <v>2</v>
      </c>
      <c r="D11" s="50">
        <v>3</v>
      </c>
      <c r="G11" s="43">
        <v>18</v>
      </c>
      <c r="H11" s="44">
        <f>D19</f>
        <v>0.16529888822158653</v>
      </c>
      <c r="I11" s="45"/>
    </row>
    <row r="12" spans="1:11" x14ac:dyDescent="0.3">
      <c r="A12" s="51">
        <v>1</v>
      </c>
      <c r="B12" s="52">
        <v>5</v>
      </c>
      <c r="C12" s="52">
        <v>10</v>
      </c>
      <c r="D12" s="53">
        <v>18</v>
      </c>
      <c r="G12" s="46">
        <v>20</v>
      </c>
      <c r="H12" s="47">
        <f>B21</f>
        <v>0.1353352832366127</v>
      </c>
      <c r="I12" s="45"/>
    </row>
    <row r="13" spans="1:11" x14ac:dyDescent="0.3">
      <c r="A13" s="51">
        <v>2</v>
      </c>
      <c r="B13" s="52">
        <v>13</v>
      </c>
      <c r="C13" s="52">
        <v>5</v>
      </c>
      <c r="D13" s="53">
        <v>15</v>
      </c>
    </row>
    <row r="14" spans="1:11" x14ac:dyDescent="0.3">
      <c r="A14" s="54">
        <v>3</v>
      </c>
      <c r="B14" s="55">
        <v>20</v>
      </c>
      <c r="C14" s="55">
        <v>16</v>
      </c>
      <c r="D14" s="56">
        <v>6</v>
      </c>
    </row>
    <row r="15" spans="1:11" x14ac:dyDescent="0.3">
      <c r="G15" t="s">
        <v>10</v>
      </c>
      <c r="J15">
        <v>11.5</v>
      </c>
      <c r="K15" t="s">
        <v>11</v>
      </c>
    </row>
    <row r="17" spans="1:7" x14ac:dyDescent="0.3">
      <c r="A17" s="57" t="s">
        <v>12</v>
      </c>
    </row>
    <row r="18" spans="1:7" x14ac:dyDescent="0.3">
      <c r="A18" s="15" t="s">
        <v>13</v>
      </c>
      <c r="B18" s="5">
        <v>1</v>
      </c>
      <c r="C18" s="5">
        <v>2</v>
      </c>
      <c r="D18" s="6">
        <v>3</v>
      </c>
      <c r="E18" t="s">
        <v>14</v>
      </c>
      <c r="F18" t="s">
        <v>15</v>
      </c>
      <c r="G18" s="58" t="s">
        <v>16</v>
      </c>
    </row>
    <row r="19" spans="1:7" x14ac:dyDescent="0.3">
      <c r="A19" s="7">
        <v>1</v>
      </c>
      <c r="B19" s="10">
        <f t="shared" ref="B19:D21" si="0">EXP(-0.1*B12)</f>
        <v>0.60653065971263342</v>
      </c>
      <c r="C19" s="10">
        <f t="shared" si="0"/>
        <v>0.36787944117144233</v>
      </c>
      <c r="D19" s="11">
        <f t="shared" si="0"/>
        <v>0.16529888822158653</v>
      </c>
      <c r="E19" s="3">
        <f>SUM(B19:D19)</f>
        <v>1.1397089891056622</v>
      </c>
      <c r="F19">
        <v>400</v>
      </c>
      <c r="G19" s="59">
        <v>1</v>
      </c>
    </row>
    <row r="20" spans="1:7" x14ac:dyDescent="0.3">
      <c r="A20" s="8">
        <v>2</v>
      </c>
      <c r="B20" s="2">
        <f t="shared" si="0"/>
        <v>0.27253179303401259</v>
      </c>
      <c r="C20" s="2">
        <f t="shared" si="0"/>
        <v>0.60653065971263342</v>
      </c>
      <c r="D20" s="12">
        <f t="shared" si="0"/>
        <v>0.22313016014842982</v>
      </c>
      <c r="E20" s="3">
        <f t="shared" ref="E20:E21" si="1">SUM(B20:D20)</f>
        <v>1.1021926128950759</v>
      </c>
      <c r="F20">
        <v>350</v>
      </c>
      <c r="G20" s="59">
        <v>1</v>
      </c>
    </row>
    <row r="21" spans="1:7" x14ac:dyDescent="0.3">
      <c r="A21" s="9">
        <v>3</v>
      </c>
      <c r="B21" s="13">
        <f t="shared" si="0"/>
        <v>0.1353352832366127</v>
      </c>
      <c r="C21" s="13">
        <f t="shared" si="0"/>
        <v>0.20189651799465538</v>
      </c>
      <c r="D21" s="14">
        <f t="shared" si="0"/>
        <v>0.54881163609402639</v>
      </c>
      <c r="E21" s="3">
        <f t="shared" si="1"/>
        <v>0.88604343732529445</v>
      </c>
      <c r="F21">
        <v>250</v>
      </c>
      <c r="G21" s="59">
        <v>1</v>
      </c>
    </row>
    <row r="22" spans="1:7" x14ac:dyDescent="0.3">
      <c r="A22" t="s">
        <v>14</v>
      </c>
      <c r="B22" s="2">
        <f>SUM(B19:B21)</f>
        <v>1.0143977359832586</v>
      </c>
      <c r="C22" s="2">
        <f t="shared" ref="C22:D22" si="2">SUM(C19:C21)</f>
        <v>1.1763066188787312</v>
      </c>
      <c r="D22" s="2">
        <f t="shared" si="2"/>
        <v>0.93724068446404274</v>
      </c>
      <c r="E22" s="2"/>
    </row>
    <row r="23" spans="1:7" x14ac:dyDescent="0.3">
      <c r="A23" t="s">
        <v>15</v>
      </c>
      <c r="B23">
        <v>300</v>
      </c>
      <c r="C23">
        <v>200</v>
      </c>
      <c r="D23">
        <v>500</v>
      </c>
    </row>
    <row r="24" spans="1:7" x14ac:dyDescent="0.3">
      <c r="A24" s="60" t="s">
        <v>17</v>
      </c>
      <c r="B24" s="61">
        <f>B23/B22</f>
        <v>295.74198498107762</v>
      </c>
      <c r="C24" s="61">
        <f t="shared" ref="C24:D24" si="3">C23/C22</f>
        <v>170.02369687475044</v>
      </c>
      <c r="D24" s="61">
        <f t="shared" si="3"/>
        <v>533.48089587673303</v>
      </c>
    </row>
    <row r="27" spans="1:7" x14ac:dyDescent="0.3">
      <c r="A27" s="57" t="s">
        <v>18</v>
      </c>
    </row>
    <row r="28" spans="1:7" x14ac:dyDescent="0.3">
      <c r="A28" s="15" t="s">
        <v>13</v>
      </c>
      <c r="B28" s="17">
        <v>1</v>
      </c>
      <c r="C28" s="17">
        <v>2</v>
      </c>
      <c r="D28" s="18">
        <v>3</v>
      </c>
      <c r="E28" t="s">
        <v>14</v>
      </c>
      <c r="F28" t="s">
        <v>15</v>
      </c>
      <c r="G28" s="58" t="s">
        <v>16</v>
      </c>
    </row>
    <row r="29" spans="1:7" x14ac:dyDescent="0.3">
      <c r="A29" s="16">
        <v>1</v>
      </c>
      <c r="B29" s="27">
        <f>B19*G19*B24</f>
        <v>179.37658125529674</v>
      </c>
      <c r="C29" s="22">
        <f>C19*G19*C24</f>
        <v>62.548222592185901</v>
      </c>
      <c r="D29" s="23">
        <f>D19*G19*D24</f>
        <v>88.183798975879938</v>
      </c>
      <c r="E29" s="21">
        <f>SUM(B29:D29)</f>
        <v>330.10860282336262</v>
      </c>
      <c r="F29">
        <v>400</v>
      </c>
      <c r="G29" s="59">
        <f>F29/E29</f>
        <v>1.2117224349164735</v>
      </c>
    </row>
    <row r="30" spans="1:7" x14ac:dyDescent="0.3">
      <c r="A30" s="19">
        <v>2</v>
      </c>
      <c r="B30" s="29">
        <f>B20*G20*B24</f>
        <v>80.59909344233111</v>
      </c>
      <c r="C30" s="21">
        <f>C20*G20*C24</f>
        <v>103.12458503222319</v>
      </c>
      <c r="D30" s="24">
        <f>D20*G20*D24</f>
        <v>119.03567773310326</v>
      </c>
      <c r="E30" s="21">
        <f t="shared" ref="E30:E31" si="4">SUM(B30:D30)</f>
        <v>302.75935620765756</v>
      </c>
      <c r="F30">
        <v>350</v>
      </c>
      <c r="G30" s="59">
        <f t="shared" ref="G30:G31" si="5">F30/E30</f>
        <v>1.1560336380156022</v>
      </c>
    </row>
    <row r="31" spans="1:7" x14ac:dyDescent="0.3">
      <c r="A31" s="20">
        <v>3</v>
      </c>
      <c r="B31" s="28">
        <f>B21*G21*B24</f>
        <v>40.024325302372198</v>
      </c>
      <c r="C31" s="25">
        <f>C21*G21*C24</f>
        <v>34.327192375590883</v>
      </c>
      <c r="D31" s="26">
        <f>D21*G21*D24</f>
        <v>292.78052329101678</v>
      </c>
      <c r="E31" s="21">
        <f t="shared" si="4"/>
        <v>367.13204096897982</v>
      </c>
      <c r="F31">
        <v>250</v>
      </c>
      <c r="G31" s="59">
        <f t="shared" si="5"/>
        <v>0.68095391331186839</v>
      </c>
    </row>
    <row r="32" spans="1:7" x14ac:dyDescent="0.3">
      <c r="A32" t="s">
        <v>14</v>
      </c>
      <c r="B32" s="21">
        <f>SUM(B29:B31)</f>
        <v>300</v>
      </c>
      <c r="C32" s="21">
        <f t="shared" ref="C32:D32" si="6">SUM(C29:C31)</f>
        <v>200</v>
      </c>
      <c r="D32" s="21">
        <f t="shared" si="6"/>
        <v>500</v>
      </c>
      <c r="E32" s="2"/>
    </row>
    <row r="33" spans="1:7" x14ac:dyDescent="0.3">
      <c r="A33" t="s">
        <v>15</v>
      </c>
      <c r="B33">
        <v>300</v>
      </c>
      <c r="C33">
        <v>200</v>
      </c>
      <c r="D33">
        <v>500</v>
      </c>
    </row>
    <row r="34" spans="1:7" x14ac:dyDescent="0.3">
      <c r="A34" s="60" t="s">
        <v>17</v>
      </c>
      <c r="B34" s="61">
        <f>B33/B32</f>
        <v>1</v>
      </c>
      <c r="C34" s="61">
        <f t="shared" ref="C34:D34" si="7">C33/C32</f>
        <v>1</v>
      </c>
      <c r="D34" s="61">
        <f t="shared" si="7"/>
        <v>1</v>
      </c>
    </row>
    <row r="37" spans="1:7" x14ac:dyDescent="0.3">
      <c r="A37" s="57" t="s">
        <v>19</v>
      </c>
    </row>
    <row r="38" spans="1:7" x14ac:dyDescent="0.3">
      <c r="A38" s="15" t="s">
        <v>13</v>
      </c>
      <c r="B38" s="17">
        <v>1</v>
      </c>
      <c r="C38" s="17">
        <v>2</v>
      </c>
      <c r="D38" s="18">
        <v>3</v>
      </c>
      <c r="E38" t="s">
        <v>14</v>
      </c>
      <c r="F38" t="s">
        <v>15</v>
      </c>
      <c r="G38" s="58" t="s">
        <v>16</v>
      </c>
    </row>
    <row r="39" spans="1:7" x14ac:dyDescent="0.3">
      <c r="A39" s="16">
        <v>1</v>
      </c>
      <c r="B39" s="27">
        <f>B29*G29*B34</f>
        <v>217.35462780566081</v>
      </c>
      <c r="C39" s="22">
        <f>C29*G29*C34</f>
        <v>75.791084579101081</v>
      </c>
      <c r="D39" s="23">
        <f>D29*G29*D34</f>
        <v>106.85428761523806</v>
      </c>
      <c r="E39" s="21">
        <f>SUM(B39:D39)</f>
        <v>400</v>
      </c>
      <c r="F39">
        <v>400</v>
      </c>
      <c r="G39" s="59">
        <f>F39/E39</f>
        <v>1</v>
      </c>
    </row>
    <row r="40" spans="1:7" x14ac:dyDescent="0.3">
      <c r="A40" s="19">
        <v>2</v>
      </c>
      <c r="B40" s="29">
        <f>B30*G30*B34</f>
        <v>93.175263212897505</v>
      </c>
      <c r="C40" s="21">
        <f>C30*G30*C34</f>
        <v>119.21548920365029</v>
      </c>
      <c r="D40" s="24">
        <f>D30*G30*D34</f>
        <v>137.60924758345217</v>
      </c>
      <c r="E40" s="21">
        <f t="shared" ref="E40:E41" si="8">SUM(B40:D40)</f>
        <v>350</v>
      </c>
      <c r="F40">
        <v>350</v>
      </c>
      <c r="G40" s="59">
        <f t="shared" ref="G40:G41" si="9">F40/E40</f>
        <v>1</v>
      </c>
    </row>
    <row r="41" spans="1:7" x14ac:dyDescent="0.3">
      <c r="A41" s="20">
        <v>3</v>
      </c>
      <c r="B41" s="28">
        <f>B31*G31*B34</f>
        <v>27.254720942317579</v>
      </c>
      <c r="C41" s="25">
        <f>C31*G31*C34</f>
        <v>23.375235981167943</v>
      </c>
      <c r="D41" s="26">
        <f>D31*G31*D34</f>
        <v>199.37004307651449</v>
      </c>
      <c r="E41" s="21">
        <f t="shared" si="8"/>
        <v>250</v>
      </c>
      <c r="F41">
        <v>250</v>
      </c>
      <c r="G41" s="59">
        <f t="shared" si="9"/>
        <v>1</v>
      </c>
    </row>
    <row r="42" spans="1:7" x14ac:dyDescent="0.3">
      <c r="A42" t="s">
        <v>14</v>
      </c>
      <c r="B42" s="21">
        <f>SUM(B39:B41)</f>
        <v>337.78461196087591</v>
      </c>
      <c r="C42" s="21">
        <f t="shared" ref="C42:D42" si="10">SUM(C39:C41)</f>
        <v>218.38180976391934</v>
      </c>
      <c r="D42" s="21">
        <f t="shared" si="10"/>
        <v>443.83357827520473</v>
      </c>
      <c r="E42" s="2"/>
    </row>
    <row r="43" spans="1:7" x14ac:dyDescent="0.3">
      <c r="A43" t="s">
        <v>15</v>
      </c>
      <c r="B43">
        <v>300</v>
      </c>
      <c r="C43">
        <v>200</v>
      </c>
      <c r="D43">
        <v>500</v>
      </c>
    </row>
    <row r="44" spans="1:7" x14ac:dyDescent="0.3">
      <c r="A44" s="60" t="s">
        <v>17</v>
      </c>
      <c r="B44" s="62">
        <f>B43/B42</f>
        <v>0.88813992519809537</v>
      </c>
      <c r="C44" s="62">
        <f t="shared" ref="C44:D44" si="11">C43/C42</f>
        <v>0.91582719374021626</v>
      </c>
      <c r="D44" s="62">
        <f t="shared" si="11"/>
        <v>1.1265483831643954</v>
      </c>
    </row>
    <row r="47" spans="1:7" x14ac:dyDescent="0.3">
      <c r="A47" s="57" t="s">
        <v>20</v>
      </c>
    </row>
    <row r="48" spans="1:7" x14ac:dyDescent="0.3">
      <c r="A48" s="15" t="s">
        <v>13</v>
      </c>
      <c r="B48" s="17">
        <v>1</v>
      </c>
      <c r="C48" s="17">
        <v>2</v>
      </c>
      <c r="D48" s="18">
        <v>3</v>
      </c>
      <c r="E48" t="s">
        <v>14</v>
      </c>
      <c r="F48" t="s">
        <v>15</v>
      </c>
      <c r="G48" s="58" t="s">
        <v>16</v>
      </c>
    </row>
    <row r="49" spans="1:7" x14ac:dyDescent="0.3">
      <c r="A49" s="16">
        <v>1</v>
      </c>
      <c r="B49" s="27">
        <f>B39*G39*B44</f>
        <v>193.04132288077946</v>
      </c>
      <c r="C49" s="22">
        <f>C39*G39*C44</f>
        <v>69.411536300605519</v>
      </c>
      <c r="D49" s="23">
        <f>D39*G39*D44</f>
        <v>120.37652494712972</v>
      </c>
      <c r="E49" s="21">
        <f>SUM(B49:D49)</f>
        <v>382.82938412851468</v>
      </c>
      <c r="F49">
        <v>400</v>
      </c>
      <c r="G49" s="59">
        <f>F49/E49</f>
        <v>1.0448518754916714</v>
      </c>
    </row>
    <row r="50" spans="1:7" x14ac:dyDescent="0.3">
      <c r="A50" s="19">
        <v>2</v>
      </c>
      <c r="B50" s="29">
        <f>B40*G40*B44</f>
        <v>82.752671300215638</v>
      </c>
      <c r="C50" s="21">
        <f>C40*G40*C44</f>
        <v>109.1807869277461</v>
      </c>
      <c r="D50" s="24">
        <f>D40*G40*D44</f>
        <v>155.02347537360703</v>
      </c>
      <c r="E50" s="21">
        <f t="shared" ref="E50:E51" si="12">SUM(B50:D50)</f>
        <v>346.95693360156878</v>
      </c>
      <c r="F50">
        <v>350</v>
      </c>
      <c r="G50" s="59">
        <f t="shared" ref="G50:G51" si="13">F50/E50</f>
        <v>1.0087707323408783</v>
      </c>
    </row>
    <row r="51" spans="1:7" x14ac:dyDescent="0.3">
      <c r="A51" s="20">
        <v>3</v>
      </c>
      <c r="B51" s="28">
        <f>B41*G41*B44</f>
        <v>24.206005819004897</v>
      </c>
      <c r="C51" s="25">
        <f>C41*G41*C44</f>
        <v>21.407676771648369</v>
      </c>
      <c r="D51" s="26">
        <f>D41*G41*D44</f>
        <v>224.59999967926328</v>
      </c>
      <c r="E51" s="21">
        <f t="shared" si="12"/>
        <v>270.21368226991655</v>
      </c>
      <c r="F51">
        <v>250</v>
      </c>
      <c r="G51" s="59">
        <f t="shared" si="13"/>
        <v>0.92519371298998443</v>
      </c>
    </row>
    <row r="52" spans="1:7" x14ac:dyDescent="0.3">
      <c r="A52" t="s">
        <v>14</v>
      </c>
      <c r="B52" s="21">
        <f>SUM(B49:B51)</f>
        <v>300</v>
      </c>
      <c r="C52" s="21">
        <f t="shared" ref="C52:D52" si="14">SUM(C49:C51)</f>
        <v>200</v>
      </c>
      <c r="D52" s="21">
        <f t="shared" si="14"/>
        <v>500</v>
      </c>
      <c r="E52" s="2"/>
    </row>
    <row r="53" spans="1:7" x14ac:dyDescent="0.3">
      <c r="A53" t="s">
        <v>15</v>
      </c>
      <c r="B53">
        <v>300</v>
      </c>
      <c r="C53">
        <v>200</v>
      </c>
      <c r="D53">
        <v>500</v>
      </c>
    </row>
    <row r="54" spans="1:7" x14ac:dyDescent="0.3">
      <c r="A54" s="60" t="s">
        <v>17</v>
      </c>
      <c r="B54" s="62">
        <f>B53/B52</f>
        <v>1</v>
      </c>
      <c r="C54" s="62">
        <f t="shared" ref="C54:D54" si="15">C53/C52</f>
        <v>1</v>
      </c>
      <c r="D54" s="62">
        <f t="shared" si="15"/>
        <v>1</v>
      </c>
    </row>
    <row r="57" spans="1:7" x14ac:dyDescent="0.3">
      <c r="A57" s="57" t="s">
        <v>21</v>
      </c>
    </row>
    <row r="58" spans="1:7" x14ac:dyDescent="0.3">
      <c r="A58" s="15" t="s">
        <v>13</v>
      </c>
      <c r="B58" s="17">
        <v>1</v>
      </c>
      <c r="C58" s="17">
        <v>2</v>
      </c>
      <c r="D58" s="18">
        <v>3</v>
      </c>
      <c r="E58" t="s">
        <v>14</v>
      </c>
      <c r="F58" t="s">
        <v>15</v>
      </c>
      <c r="G58" s="58" t="s">
        <v>16</v>
      </c>
    </row>
    <row r="59" spans="1:7" x14ac:dyDescent="0.3">
      <c r="A59" s="16">
        <v>1</v>
      </c>
      <c r="B59" s="63">
        <f>B49*G49*B54</f>
        <v>201.6995882593757</v>
      </c>
      <c r="C59" s="64">
        <f>C49*G49*C54</f>
        <v>72.524773884445906</v>
      </c>
      <c r="D59" s="65">
        <f>D49*G49*D54</f>
        <v>125.77563785617846</v>
      </c>
      <c r="E59" s="21">
        <f>SUM(B59:D59)</f>
        <v>400.00000000000011</v>
      </c>
      <c r="F59">
        <v>400</v>
      </c>
      <c r="G59" s="59">
        <f>F59/E59</f>
        <v>0.99999999999999967</v>
      </c>
    </row>
    <row r="60" spans="1:7" x14ac:dyDescent="0.3">
      <c r="A60" s="19">
        <v>2</v>
      </c>
      <c r="B60" s="66">
        <f>B50*G50*B54</f>
        <v>83.47847283068252</v>
      </c>
      <c r="C60" s="67">
        <f>C50*G50*C54</f>
        <v>110.13838238665582</v>
      </c>
      <c r="D60" s="68">
        <f>D50*G50*D54</f>
        <v>156.38314478266167</v>
      </c>
      <c r="E60" s="21">
        <f t="shared" ref="E60:E61" si="16">SUM(B60:D60)</f>
        <v>350</v>
      </c>
      <c r="F60">
        <v>350</v>
      </c>
      <c r="G60" s="59">
        <f t="shared" ref="G60:G61" si="17">F60/E60</f>
        <v>1</v>
      </c>
    </row>
    <row r="61" spans="1:7" x14ac:dyDescent="0.3">
      <c r="A61" s="20">
        <v>3</v>
      </c>
      <c r="B61" s="69">
        <f>B51*G51*B54</f>
        <v>22.39524440034231</v>
      </c>
      <c r="C61" s="70">
        <f>C51*G51*C54</f>
        <v>19.806247958850797</v>
      </c>
      <c r="D61" s="71">
        <f>D51*G51*D54</f>
        <v>207.79850764080689</v>
      </c>
      <c r="E61" s="21">
        <f t="shared" si="16"/>
        <v>250</v>
      </c>
      <c r="F61">
        <v>250</v>
      </c>
      <c r="G61" s="59">
        <f t="shared" si="17"/>
        <v>1</v>
      </c>
    </row>
    <row r="62" spans="1:7" x14ac:dyDescent="0.3">
      <c r="A62" t="s">
        <v>14</v>
      </c>
      <c r="B62" s="21">
        <f>SUM(B59:B61)</f>
        <v>307.57330549040057</v>
      </c>
      <c r="C62" s="21">
        <f t="shared" ref="C62:D62" si="18">SUM(C59:C61)</f>
        <v>202.46940422995254</v>
      </c>
      <c r="D62" s="21">
        <f t="shared" si="18"/>
        <v>489.95729027964705</v>
      </c>
      <c r="E62" s="2"/>
    </row>
    <row r="63" spans="1:7" x14ac:dyDescent="0.3">
      <c r="A63" t="s">
        <v>15</v>
      </c>
      <c r="B63">
        <v>300</v>
      </c>
      <c r="C63">
        <v>200</v>
      </c>
      <c r="D63">
        <v>500</v>
      </c>
    </row>
    <row r="64" spans="1:7" x14ac:dyDescent="0.3">
      <c r="A64" s="60" t="s">
        <v>17</v>
      </c>
      <c r="B64" s="62">
        <f>B63/B62</f>
        <v>0.97537723412529076</v>
      </c>
      <c r="C64" s="62">
        <f t="shared" ref="C64:D64" si="19">C63/C62</f>
        <v>0.98780356844855466</v>
      </c>
      <c r="D64" s="62">
        <f t="shared" si="19"/>
        <v>1.0204971125434648</v>
      </c>
    </row>
    <row r="67" spans="1:10" x14ac:dyDescent="0.3">
      <c r="A67" t="s">
        <v>22</v>
      </c>
      <c r="D67" s="4" cm="1">
        <f t="array" ref="D67">SUMPRODUCT(B12:D14,B59:D61/SUM(B59:D61))</f>
        <v>9.9909622932179261</v>
      </c>
      <c r="G67" t="s">
        <v>15</v>
      </c>
      <c r="H67">
        <v>11.5</v>
      </c>
    </row>
    <row r="69" spans="1:10" ht="14.4" customHeight="1" x14ac:dyDescent="0.3">
      <c r="A69" s="77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x14ac:dyDescent="0.3">
      <c r="A70" s="77"/>
      <c r="B70" s="77"/>
      <c r="C70" s="77"/>
      <c r="D70" s="77"/>
      <c r="E70" s="77"/>
      <c r="F70" s="77"/>
      <c r="G70" s="77"/>
      <c r="H70" s="77"/>
      <c r="I70" s="77"/>
      <c r="J70" s="77"/>
    </row>
  </sheetData>
  <mergeCells count="2">
    <mergeCell ref="A1:C1"/>
    <mergeCell ref="A69:J7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C34C-EDD2-4591-99D9-93AC8E222203}">
  <dimension ref="A1:K67"/>
  <sheetViews>
    <sheetView tabSelected="1" topLeftCell="A48" zoomScale="110" zoomScaleNormal="110" workbookViewId="0">
      <selection activeCell="D29" sqref="D29"/>
    </sheetView>
  </sheetViews>
  <sheetFormatPr defaultRowHeight="14.4" x14ac:dyDescent="0.3"/>
  <sheetData>
    <row r="1" spans="1:11" ht="21" x14ac:dyDescent="0.4">
      <c r="A1" s="73" t="s">
        <v>0</v>
      </c>
      <c r="B1" s="73"/>
      <c r="C1" s="73"/>
    </row>
    <row r="3" spans="1:11" x14ac:dyDescent="0.3">
      <c r="A3" t="s">
        <v>4</v>
      </c>
      <c r="G3" t="s">
        <v>6</v>
      </c>
      <c r="I3" t="s">
        <v>29</v>
      </c>
    </row>
    <row r="4" spans="1:11" x14ac:dyDescent="0.3">
      <c r="A4" s="30" t="s">
        <v>1</v>
      </c>
      <c r="B4" s="31" t="s">
        <v>2</v>
      </c>
      <c r="C4" s="32" t="s">
        <v>3</v>
      </c>
      <c r="G4" s="42" t="s">
        <v>7</v>
      </c>
      <c r="H4" s="72" t="s">
        <v>27</v>
      </c>
      <c r="K4" s="1" t="s">
        <v>26</v>
      </c>
    </row>
    <row r="5" spans="1:11" x14ac:dyDescent="0.3">
      <c r="A5" s="33">
        <v>1</v>
      </c>
      <c r="B5" s="34">
        <v>400</v>
      </c>
      <c r="C5" s="35">
        <v>300</v>
      </c>
      <c r="G5" s="43">
        <v>5</v>
      </c>
      <c r="H5" s="44">
        <f>B19</f>
        <v>0.83945702076920736</v>
      </c>
    </row>
    <row r="6" spans="1:11" x14ac:dyDescent="0.3">
      <c r="A6" s="36">
        <v>2</v>
      </c>
      <c r="B6" s="37">
        <v>350</v>
      </c>
      <c r="C6" s="38">
        <v>200</v>
      </c>
      <c r="G6" s="43">
        <v>6</v>
      </c>
      <c r="H6" s="44">
        <f>D21</f>
        <v>0.81058424597018708</v>
      </c>
    </row>
    <row r="7" spans="1:11" x14ac:dyDescent="0.3">
      <c r="A7" s="39">
        <v>3</v>
      </c>
      <c r="B7" s="40">
        <v>250</v>
      </c>
      <c r="C7" s="41">
        <v>500</v>
      </c>
      <c r="G7" s="43">
        <v>10</v>
      </c>
      <c r="H7" s="44">
        <f>C19</f>
        <v>0.70468808971871344</v>
      </c>
    </row>
    <row r="8" spans="1:11" x14ac:dyDescent="0.3">
      <c r="B8">
        <f>SUM(B5:B7)</f>
        <v>1000</v>
      </c>
      <c r="C8">
        <f>SUM(C5:C7)</f>
        <v>1000</v>
      </c>
      <c r="G8" s="43">
        <v>13</v>
      </c>
      <c r="H8" s="44">
        <f>B20</f>
        <v>0.63444796794822811</v>
      </c>
    </row>
    <row r="9" spans="1:11" x14ac:dyDescent="0.3">
      <c r="G9" s="43">
        <v>15</v>
      </c>
      <c r="H9" s="44">
        <f>D20</f>
        <v>0.59155536436681511</v>
      </c>
    </row>
    <row r="10" spans="1:11" x14ac:dyDescent="0.3">
      <c r="A10" t="s">
        <v>28</v>
      </c>
      <c r="G10" s="43">
        <v>16</v>
      </c>
      <c r="H10" s="44">
        <f>C21</f>
        <v>0.57120906384881487</v>
      </c>
    </row>
    <row r="11" spans="1:11" x14ac:dyDescent="0.3">
      <c r="A11" s="48" t="s">
        <v>5</v>
      </c>
      <c r="B11" s="49">
        <v>1</v>
      </c>
      <c r="C11" s="49">
        <v>2</v>
      </c>
      <c r="D11" s="50">
        <v>3</v>
      </c>
      <c r="G11" s="43">
        <v>18</v>
      </c>
      <c r="H11" s="44">
        <f>D19</f>
        <v>0.53259180100689718</v>
      </c>
    </row>
    <row r="12" spans="1:11" x14ac:dyDescent="0.3">
      <c r="A12" s="51">
        <v>1</v>
      </c>
      <c r="B12" s="52">
        <v>5</v>
      </c>
      <c r="C12" s="52">
        <v>10</v>
      </c>
      <c r="D12" s="53">
        <v>18</v>
      </c>
      <c r="G12" s="46">
        <v>20</v>
      </c>
      <c r="H12" s="47">
        <f>B21</f>
        <v>0.49658530379140947</v>
      </c>
    </row>
    <row r="13" spans="1:11" x14ac:dyDescent="0.3">
      <c r="A13" s="51">
        <v>2</v>
      </c>
      <c r="B13" s="52">
        <v>13</v>
      </c>
      <c r="C13" s="52">
        <v>5</v>
      </c>
      <c r="D13" s="53">
        <v>15</v>
      </c>
    </row>
    <row r="14" spans="1:11" x14ac:dyDescent="0.3">
      <c r="A14" s="54">
        <v>3</v>
      </c>
      <c r="B14" s="55">
        <v>20</v>
      </c>
      <c r="C14" s="55">
        <v>16</v>
      </c>
      <c r="D14" s="56">
        <v>6</v>
      </c>
    </row>
    <row r="15" spans="1:11" x14ac:dyDescent="0.3">
      <c r="G15" t="s">
        <v>10</v>
      </c>
      <c r="J15">
        <v>11.5</v>
      </c>
      <c r="K15" t="s">
        <v>11</v>
      </c>
    </row>
    <row r="17" spans="1:7" x14ac:dyDescent="0.3">
      <c r="A17" s="57" t="s">
        <v>12</v>
      </c>
    </row>
    <row r="18" spans="1:7" x14ac:dyDescent="0.3">
      <c r="A18" s="15" t="s">
        <v>13</v>
      </c>
      <c r="B18" s="5">
        <v>1</v>
      </c>
      <c r="C18" s="5">
        <v>2</v>
      </c>
      <c r="D18" s="6">
        <v>3</v>
      </c>
      <c r="E18" t="s">
        <v>14</v>
      </c>
      <c r="F18" t="s">
        <v>15</v>
      </c>
      <c r="G18" s="58" t="s">
        <v>16</v>
      </c>
    </row>
    <row r="19" spans="1:7" x14ac:dyDescent="0.3">
      <c r="A19" s="7">
        <v>1</v>
      </c>
      <c r="B19" s="10">
        <f t="shared" ref="B19:D21" si="0">EXP(-0.035*B12)</f>
        <v>0.83945702076920736</v>
      </c>
      <c r="C19" s="10">
        <f t="shared" si="0"/>
        <v>0.70468808971871344</v>
      </c>
      <c r="D19" s="11">
        <f t="shared" si="0"/>
        <v>0.53259180100689718</v>
      </c>
      <c r="E19" s="3">
        <f>SUM(B19:D19)</f>
        <v>2.0767369114948182</v>
      </c>
      <c r="F19">
        <v>400</v>
      </c>
      <c r="G19" s="59">
        <v>1</v>
      </c>
    </row>
    <row r="20" spans="1:7" x14ac:dyDescent="0.3">
      <c r="A20" s="8">
        <v>2</v>
      </c>
      <c r="B20" s="2">
        <f t="shared" si="0"/>
        <v>0.63444796794822811</v>
      </c>
      <c r="C20" s="2">
        <f t="shared" si="0"/>
        <v>0.83945702076920736</v>
      </c>
      <c r="D20" s="12">
        <f t="shared" si="0"/>
        <v>0.59155536436681511</v>
      </c>
      <c r="E20" s="3">
        <f t="shared" ref="E20:E21" si="1">SUM(B20:D20)</f>
        <v>2.0654603530842506</v>
      </c>
      <c r="F20">
        <v>350</v>
      </c>
      <c r="G20" s="59">
        <v>1</v>
      </c>
    </row>
    <row r="21" spans="1:7" x14ac:dyDescent="0.3">
      <c r="A21" s="9">
        <v>3</v>
      </c>
      <c r="B21" s="13">
        <f t="shared" si="0"/>
        <v>0.49658530379140947</v>
      </c>
      <c r="C21" s="13">
        <f t="shared" si="0"/>
        <v>0.57120906384881487</v>
      </c>
      <c r="D21" s="14">
        <f t="shared" si="0"/>
        <v>0.81058424597018708</v>
      </c>
      <c r="E21" s="3">
        <f t="shared" si="1"/>
        <v>1.8783786136104115</v>
      </c>
      <c r="F21">
        <v>250</v>
      </c>
      <c r="G21" s="59">
        <v>1</v>
      </c>
    </row>
    <row r="22" spans="1:7" x14ac:dyDescent="0.3">
      <c r="A22" t="s">
        <v>14</v>
      </c>
      <c r="B22" s="2">
        <f>SUM(B19:B21)</f>
        <v>1.970490292508845</v>
      </c>
      <c r="C22" s="2">
        <f t="shared" ref="C22:D22" si="2">SUM(C19:C21)</f>
        <v>2.1153541743367357</v>
      </c>
      <c r="D22" s="2">
        <f t="shared" si="2"/>
        <v>1.9347314113438994</v>
      </c>
      <c r="E22" s="2"/>
    </row>
    <row r="23" spans="1:7" x14ac:dyDescent="0.3">
      <c r="A23" t="s">
        <v>15</v>
      </c>
      <c r="B23">
        <v>300</v>
      </c>
      <c r="C23">
        <v>200</v>
      </c>
      <c r="D23">
        <v>500</v>
      </c>
    </row>
    <row r="24" spans="1:7" x14ac:dyDescent="0.3">
      <c r="A24" s="60" t="s">
        <v>17</v>
      </c>
      <c r="B24" s="61">
        <f>B23/B22</f>
        <v>152.24637296641407</v>
      </c>
      <c r="C24" s="61">
        <f t="shared" ref="C24:D24" si="3">C23/C22</f>
        <v>94.546815103768395</v>
      </c>
      <c r="D24" s="61">
        <f t="shared" si="3"/>
        <v>258.43380485185332</v>
      </c>
    </row>
    <row r="27" spans="1:7" x14ac:dyDescent="0.3">
      <c r="A27" s="57" t="s">
        <v>18</v>
      </c>
    </row>
    <row r="28" spans="1:7" x14ac:dyDescent="0.3">
      <c r="A28" s="15" t="s">
        <v>13</v>
      </c>
      <c r="B28" s="17">
        <v>1</v>
      </c>
      <c r="C28" s="17">
        <v>2</v>
      </c>
      <c r="D28" s="18">
        <v>3</v>
      </c>
      <c r="E28" t="s">
        <v>14</v>
      </c>
      <c r="F28" t="s">
        <v>15</v>
      </c>
      <c r="G28" s="58" t="s">
        <v>16</v>
      </c>
    </row>
    <row r="29" spans="1:7" x14ac:dyDescent="0.3">
      <c r="A29" s="16">
        <v>1</v>
      </c>
      <c r="B29" s="27">
        <f>B19*G19*B24</f>
        <v>127.80428667330355</v>
      </c>
      <c r="C29" s="22">
        <f>C19*G19*C24</f>
        <v>66.62601452446296</v>
      </c>
      <c r="D29" s="23">
        <f>D19*G19*D24</f>
        <v>137.63972556711357</v>
      </c>
      <c r="E29" s="21">
        <f>SUM(B29:D29)</f>
        <v>332.07002676488008</v>
      </c>
      <c r="F29">
        <v>400</v>
      </c>
      <c r="G29" s="59">
        <f>F29/E29</f>
        <v>1.204565205408368</v>
      </c>
    </row>
    <row r="30" spans="1:7" x14ac:dyDescent="0.3">
      <c r="A30" s="19">
        <v>2</v>
      </c>
      <c r="B30" s="29">
        <f>B20*G20*B24</f>
        <v>96.592401956029462</v>
      </c>
      <c r="C30" s="21">
        <f>C20*G20*C24</f>
        <v>79.367987730226517</v>
      </c>
      <c r="D30" s="24">
        <f>D20*G20*D24</f>
        <v>152.87790359384047</v>
      </c>
      <c r="E30" s="21">
        <f t="shared" ref="E30:E31" si="4">SUM(B30:D30)</f>
        <v>328.83829328009642</v>
      </c>
      <c r="F30">
        <v>350</v>
      </c>
      <c r="G30" s="59">
        <f t="shared" ref="G30:G31" si="5">F30/E30</f>
        <v>1.0643529271144785</v>
      </c>
    </row>
    <row r="31" spans="1:7" x14ac:dyDescent="0.3">
      <c r="A31" s="20">
        <v>3</v>
      </c>
      <c r="B31" s="28">
        <f>B21*G21*B24</f>
        <v>75.603311370666958</v>
      </c>
      <c r="C31" s="25">
        <f>C21*G21*C24</f>
        <v>54.005997745310538</v>
      </c>
      <c r="D31" s="26">
        <f>D21*G21*D24</f>
        <v>209.48237083904601</v>
      </c>
      <c r="E31" s="21">
        <f t="shared" si="4"/>
        <v>339.09167995502355</v>
      </c>
      <c r="F31">
        <v>250</v>
      </c>
      <c r="G31" s="59">
        <f t="shared" si="5"/>
        <v>0.73726373950891244</v>
      </c>
    </row>
    <row r="32" spans="1:7" x14ac:dyDescent="0.3">
      <c r="A32" t="s">
        <v>14</v>
      </c>
      <c r="B32" s="21">
        <f>SUM(B29:B31)</f>
        <v>300</v>
      </c>
      <c r="C32" s="21">
        <f t="shared" ref="C32:D32" si="6">SUM(C29:C31)</f>
        <v>200</v>
      </c>
      <c r="D32" s="21">
        <f t="shared" si="6"/>
        <v>500</v>
      </c>
      <c r="E32" s="2"/>
    </row>
    <row r="33" spans="1:7" x14ac:dyDescent="0.3">
      <c r="A33" t="s">
        <v>15</v>
      </c>
      <c r="B33">
        <v>300</v>
      </c>
      <c r="C33">
        <v>200</v>
      </c>
      <c r="D33">
        <v>500</v>
      </c>
    </row>
    <row r="34" spans="1:7" x14ac:dyDescent="0.3">
      <c r="A34" s="60" t="s">
        <v>17</v>
      </c>
      <c r="B34" s="61">
        <f>B33/B32</f>
        <v>1</v>
      </c>
      <c r="C34" s="61">
        <f>C33/C32</f>
        <v>1</v>
      </c>
      <c r="D34" s="61">
        <f>D33/D32</f>
        <v>1</v>
      </c>
    </row>
    <row r="37" spans="1:7" x14ac:dyDescent="0.3">
      <c r="A37" s="57" t="s">
        <v>19</v>
      </c>
    </row>
    <row r="38" spans="1:7" x14ac:dyDescent="0.3">
      <c r="A38" s="15" t="s">
        <v>13</v>
      </c>
      <c r="B38" s="17">
        <v>1</v>
      </c>
      <c r="C38" s="17">
        <v>2</v>
      </c>
      <c r="D38" s="18">
        <v>3</v>
      </c>
      <c r="E38" t="s">
        <v>14</v>
      </c>
      <c r="F38" t="s">
        <v>15</v>
      </c>
      <c r="G38" s="58" t="s">
        <v>16</v>
      </c>
    </row>
    <row r="39" spans="1:7" x14ac:dyDescent="0.3">
      <c r="A39" s="16">
        <v>1</v>
      </c>
      <c r="B39" s="27">
        <f>B29*G29*B34</f>
        <v>153.94859682869784</v>
      </c>
      <c r="C39" s="22">
        <f>C29*G29*C34</f>
        <v>80.255378871200634</v>
      </c>
      <c r="D39" s="23">
        <f>D29*G29*D34</f>
        <v>165.79602430010155</v>
      </c>
      <c r="E39" s="21">
        <f>SUM(B39:D39)</f>
        <v>400</v>
      </c>
      <c r="F39">
        <v>400</v>
      </c>
      <c r="G39" s="59">
        <f>F39/E39</f>
        <v>1</v>
      </c>
    </row>
    <row r="40" spans="1:7" x14ac:dyDescent="0.3">
      <c r="A40" s="19">
        <v>2</v>
      </c>
      <c r="B40" s="29">
        <f>B30*G30*B34</f>
        <v>102.80840575891824</v>
      </c>
      <c r="C40" s="21">
        <f>C30*G30*C34</f>
        <v>84.475550059852608</v>
      </c>
      <c r="D40" s="24">
        <f>D30*G30*D34</f>
        <v>162.71604418122917</v>
      </c>
      <c r="E40" s="21">
        <f t="shared" ref="E40:E41" si="7">SUM(B40:D40)</f>
        <v>350</v>
      </c>
      <c r="F40">
        <v>350</v>
      </c>
      <c r="G40" s="59">
        <f t="shared" ref="G40:G41" si="8">F40/E40</f>
        <v>1</v>
      </c>
    </row>
    <row r="41" spans="1:7" x14ac:dyDescent="0.3">
      <c r="A41" s="20">
        <v>3</v>
      </c>
      <c r="B41" s="28">
        <f>B31*G31*B34</f>
        <v>55.739580060394601</v>
      </c>
      <c r="C41" s="25">
        <f>C31*G31*C34</f>
        <v>39.816663853617541</v>
      </c>
      <c r="D41" s="26">
        <f>D31*G31*D34</f>
        <v>154.44375608598781</v>
      </c>
      <c r="E41" s="21">
        <f t="shared" si="7"/>
        <v>249.99999999999994</v>
      </c>
      <c r="F41">
        <v>250</v>
      </c>
      <c r="G41" s="59">
        <f t="shared" si="8"/>
        <v>1.0000000000000002</v>
      </c>
    </row>
    <row r="42" spans="1:7" x14ac:dyDescent="0.3">
      <c r="A42" t="s">
        <v>14</v>
      </c>
      <c r="B42" s="21">
        <f>SUM(B39:B41)</f>
        <v>312.49658264801064</v>
      </c>
      <c r="C42" s="21">
        <f t="shared" ref="C42:D42" si="9">SUM(C39:C41)</f>
        <v>204.5475927846708</v>
      </c>
      <c r="D42" s="21">
        <f t="shared" si="9"/>
        <v>482.95582456731859</v>
      </c>
      <c r="E42" s="2"/>
    </row>
    <row r="43" spans="1:7" x14ac:dyDescent="0.3">
      <c r="A43" t="s">
        <v>15</v>
      </c>
      <c r="B43">
        <v>300</v>
      </c>
      <c r="C43">
        <v>200</v>
      </c>
      <c r="D43">
        <v>500</v>
      </c>
    </row>
    <row r="44" spans="1:7" x14ac:dyDescent="0.3">
      <c r="A44" s="60" t="s">
        <v>17</v>
      </c>
      <c r="B44" s="62">
        <f>B43/B42</f>
        <v>0.96001049822011486</v>
      </c>
      <c r="C44" s="62">
        <f t="shared" ref="C44:D44" si="10">C43/C42</f>
        <v>0.97776755657321235</v>
      </c>
      <c r="D44" s="62">
        <f t="shared" si="10"/>
        <v>1.035291375661431</v>
      </c>
    </row>
    <row r="47" spans="1:7" x14ac:dyDescent="0.3">
      <c r="A47" s="57" t="s">
        <v>20</v>
      </c>
    </row>
    <row r="48" spans="1:7" x14ac:dyDescent="0.3">
      <c r="A48" s="15" t="s">
        <v>13</v>
      </c>
      <c r="B48" s="17">
        <v>1</v>
      </c>
      <c r="C48" s="17">
        <v>2</v>
      </c>
      <c r="D48" s="18">
        <v>3</v>
      </c>
      <c r="E48" t="s">
        <v>14</v>
      </c>
      <c r="F48" t="s">
        <v>15</v>
      </c>
      <c r="G48" s="58" t="s">
        <v>16</v>
      </c>
    </row>
    <row r="49" spans="1:7" x14ac:dyDescent="0.3">
      <c r="A49" s="16">
        <v>1</v>
      </c>
      <c r="B49" s="27">
        <f>B39*G39*B44</f>
        <v>147.7922691418058</v>
      </c>
      <c r="C49" s="22">
        <f>C39*G39*C44</f>
        <v>78.471105700751252</v>
      </c>
      <c r="D49" s="23">
        <f>D39*G39*D44</f>
        <v>171.64719407684819</v>
      </c>
      <c r="E49" s="21">
        <f>SUM(B49:D49)</f>
        <v>397.91056891940525</v>
      </c>
      <c r="F49">
        <v>400</v>
      </c>
      <c r="G49" s="59">
        <f>F49/E49</f>
        <v>1.0052510067432212</v>
      </c>
    </row>
    <row r="50" spans="1:7" x14ac:dyDescent="0.3">
      <c r="A50" s="19">
        <v>2</v>
      </c>
      <c r="B50" s="29">
        <f>B40*G40*B44</f>
        <v>98.697148833834831</v>
      </c>
      <c r="C50" s="21">
        <f>C40*G40*C44</f>
        <v>82.597452172200164</v>
      </c>
      <c r="D50" s="24">
        <f>D40*G40*D44</f>
        <v>168.45851722257095</v>
      </c>
      <c r="E50" s="21">
        <f t="shared" ref="E50:E51" si="11">SUM(B50:D50)</f>
        <v>349.75311822860596</v>
      </c>
      <c r="F50">
        <v>350</v>
      </c>
      <c r="G50" s="59">
        <f t="shared" ref="G50:G51" si="12">F50/E50</f>
        <v>1.0007058743969015</v>
      </c>
    </row>
    <row r="51" spans="1:7" x14ac:dyDescent="0.3">
      <c r="A51" s="20">
        <v>3</v>
      </c>
      <c r="B51" s="28">
        <f>B41*G41*B44</f>
        <v>53.510582024359415</v>
      </c>
      <c r="C51" s="25">
        <f>C41*G41*C44</f>
        <v>38.931442127048577</v>
      </c>
      <c r="D51" s="26">
        <f>D41*G41*D44</f>
        <v>159.89428870058086</v>
      </c>
      <c r="E51" s="21">
        <f t="shared" si="11"/>
        <v>252.33631285198885</v>
      </c>
      <c r="F51">
        <v>250</v>
      </c>
      <c r="G51" s="59">
        <f t="shared" si="12"/>
        <v>0.99074127371687781</v>
      </c>
    </row>
    <row r="52" spans="1:7" x14ac:dyDescent="0.3">
      <c r="A52" t="s">
        <v>14</v>
      </c>
      <c r="B52" s="21">
        <f>SUM(B49:B51)</f>
        <v>300.00000000000006</v>
      </c>
      <c r="C52" s="21">
        <f t="shared" ref="C52:D52" si="13">SUM(C49:C51)</f>
        <v>200</v>
      </c>
      <c r="D52" s="21">
        <f t="shared" si="13"/>
        <v>500</v>
      </c>
      <c r="E52" s="2"/>
    </row>
    <row r="53" spans="1:7" x14ac:dyDescent="0.3">
      <c r="A53" t="s">
        <v>15</v>
      </c>
      <c r="B53">
        <v>300</v>
      </c>
      <c r="C53">
        <v>200</v>
      </c>
      <c r="D53">
        <v>500</v>
      </c>
    </row>
    <row r="54" spans="1:7" x14ac:dyDescent="0.3">
      <c r="A54" s="60" t="s">
        <v>17</v>
      </c>
      <c r="B54" s="62">
        <f>B53/B52</f>
        <v>0.99999999999999978</v>
      </c>
      <c r="C54" s="62">
        <f t="shared" ref="C54:D54" si="14">C53/C52</f>
        <v>1</v>
      </c>
      <c r="D54" s="62">
        <f t="shared" si="14"/>
        <v>1</v>
      </c>
    </row>
    <row r="57" spans="1:7" x14ac:dyDescent="0.3">
      <c r="A57" s="57" t="s">
        <v>21</v>
      </c>
    </row>
    <row r="58" spans="1:7" x14ac:dyDescent="0.3">
      <c r="A58" s="15" t="s">
        <v>13</v>
      </c>
      <c r="B58" s="17">
        <v>1</v>
      </c>
      <c r="C58" s="17">
        <v>2</v>
      </c>
      <c r="D58" s="18">
        <v>3</v>
      </c>
      <c r="E58" t="s">
        <v>14</v>
      </c>
      <c r="F58" t="s">
        <v>15</v>
      </c>
      <c r="G58" s="58" t="s">
        <v>16</v>
      </c>
    </row>
    <row r="59" spans="1:7" x14ac:dyDescent="0.3">
      <c r="A59" s="16">
        <v>1</v>
      </c>
      <c r="B59" s="63">
        <f>B49*G49*B54</f>
        <v>148.56832734366537</v>
      </c>
      <c r="C59" s="64">
        <f>C49*G49*C54</f>
        <v>78.883158005933922</v>
      </c>
      <c r="D59" s="65">
        <f>D49*G49*D54</f>
        <v>172.54851465040073</v>
      </c>
      <c r="E59" s="21">
        <f>SUM(B59:D59)</f>
        <v>400</v>
      </c>
      <c r="F59">
        <v>400</v>
      </c>
      <c r="G59" s="59">
        <f>F59/E59</f>
        <v>1</v>
      </c>
    </row>
    <row r="60" spans="1:7" x14ac:dyDescent="0.3">
      <c r="A60" s="19">
        <v>2</v>
      </c>
      <c r="B60" s="66">
        <f>B50*G50*B54</f>
        <v>98.766816624243788</v>
      </c>
      <c r="C60" s="67">
        <f>C50*G50*C54</f>
        <v>82.655755598937816</v>
      </c>
      <c r="D60" s="68">
        <f>D50*G50*D54</f>
        <v>168.57742777681835</v>
      </c>
      <c r="E60" s="21">
        <f t="shared" ref="E60:E61" si="15">SUM(B60:D60)</f>
        <v>349.99999999999994</v>
      </c>
      <c r="F60">
        <v>350</v>
      </c>
      <c r="G60" s="59">
        <f t="shared" ref="G60:G61" si="16">F60/E60</f>
        <v>1.0000000000000002</v>
      </c>
    </row>
    <row r="61" spans="1:7" x14ac:dyDescent="0.3">
      <c r="A61" s="20">
        <v>3</v>
      </c>
      <c r="B61" s="69">
        <f>B51*G51*B54</f>
        <v>53.015142192145298</v>
      </c>
      <c r="C61" s="70">
        <f>C51*G51*C54</f>
        <v>38.570986560587023</v>
      </c>
      <c r="D61" s="71">
        <f>D51*G51*D54</f>
        <v>158.41387124726765</v>
      </c>
      <c r="E61" s="21">
        <f t="shared" si="15"/>
        <v>249.99999999999997</v>
      </c>
      <c r="F61">
        <v>250</v>
      </c>
      <c r="G61" s="59">
        <f t="shared" si="16"/>
        <v>1.0000000000000002</v>
      </c>
    </row>
    <row r="62" spans="1:7" x14ac:dyDescent="0.3">
      <c r="A62" t="s">
        <v>14</v>
      </c>
      <c r="B62" s="21">
        <f>SUM(B59:B61)</f>
        <v>300.35028616005445</v>
      </c>
      <c r="C62" s="21">
        <f t="shared" ref="C62:D62" si="17">SUM(C59:C61)</f>
        <v>200.10990016545875</v>
      </c>
      <c r="D62" s="21">
        <f t="shared" si="17"/>
        <v>499.53981367448677</v>
      </c>
      <c r="E62" s="2"/>
    </row>
    <row r="63" spans="1:7" x14ac:dyDescent="0.3">
      <c r="A63" t="s">
        <v>15</v>
      </c>
      <c r="B63">
        <v>300</v>
      </c>
      <c r="C63">
        <v>200</v>
      </c>
      <c r="D63">
        <v>500</v>
      </c>
    </row>
    <row r="64" spans="1:7" x14ac:dyDescent="0.3">
      <c r="A64" s="60" t="s">
        <v>17</v>
      </c>
      <c r="B64" s="62">
        <f>B63/B62</f>
        <v>0.99883374121419088</v>
      </c>
      <c r="C64" s="62">
        <f t="shared" ref="C64:D64" si="18">C63/C62</f>
        <v>0.99945080095803418</v>
      </c>
      <c r="D64" s="62">
        <f t="shared" si="18"/>
        <v>1.000921220517196</v>
      </c>
    </row>
    <row r="67" spans="1:8" x14ac:dyDescent="0.3">
      <c r="A67" t="s">
        <v>22</v>
      </c>
      <c r="D67" s="4" cm="1">
        <f t="array" ref="D67">SUMPRODUCT(B12:D14,B59:D61/SUM(B59:D61))</f>
        <v>11.491377147542917</v>
      </c>
      <c r="G67" t="s">
        <v>15</v>
      </c>
      <c r="H67">
        <v>11.5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3EF0A11BD24C4C9008F746CD06379C" ma:contentTypeVersion="16" ma:contentTypeDescription="Ein neues Dokument erstellen." ma:contentTypeScope="" ma:versionID="997213f69e49edd7536889ecc2c87cfa">
  <xsd:schema xmlns:xsd="http://www.w3.org/2001/XMLSchema" xmlns:xs="http://www.w3.org/2001/XMLSchema" xmlns:p="http://schemas.microsoft.com/office/2006/metadata/properties" xmlns:ns2="597320a7-26c9-4ada-a5d3-9ce4cfbbe2be" xmlns:ns3="d7c2d7e5-d637-40e7-a03d-32f79b35a394" targetNamespace="http://schemas.microsoft.com/office/2006/metadata/properties" ma:root="true" ma:fieldsID="a809262c011adf68c812740496092e39" ns2:_="" ns3:_="">
    <xsd:import namespace="597320a7-26c9-4ada-a5d3-9ce4cfbbe2be"/>
    <xsd:import namespace="d7c2d7e5-d637-40e7-a03d-32f79b35a3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Title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320a7-26c9-4ada-a5d3-9ce4cfbbe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d7908e7-ca7e-4471-83c9-3ee8b5a5cf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Title0" ma:index="23" nillable="true" ma:displayName="Title" ma:format="Dropdown" ma:internalName="Title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2d7e5-d637-40e7-a03d-32f79b35a3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f4abbc-c280-4740-a48b-ef07fb128eca}" ma:internalName="TaxCatchAll" ma:showField="CatchAllData" ma:web="d7c2d7e5-d637-40e7-a03d-32f79b35a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320a7-26c9-4ada-a5d3-9ce4cfbbe2be">
      <Terms xmlns="http://schemas.microsoft.com/office/infopath/2007/PartnerControls"/>
    </lcf76f155ced4ddcb4097134ff3c332f>
    <TaxCatchAll xmlns="d7c2d7e5-d637-40e7-a03d-32f79b35a394" xsi:nil="true"/>
    <Title0 xmlns="597320a7-26c9-4ada-a5d3-9ce4cfbbe2be" xsi:nil="true"/>
  </documentManagement>
</p:properties>
</file>

<file path=customXml/itemProps1.xml><?xml version="1.0" encoding="utf-8"?>
<ds:datastoreItem xmlns:ds="http://schemas.openxmlformats.org/officeDocument/2006/customXml" ds:itemID="{02AC4951-3B70-47F3-AE2B-C4BAFA9519DF}"/>
</file>

<file path=customXml/itemProps2.xml><?xml version="1.0" encoding="utf-8"?>
<ds:datastoreItem xmlns:ds="http://schemas.openxmlformats.org/officeDocument/2006/customXml" ds:itemID="{94BB7F91-C12F-43BA-95FC-1BCCB4773E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67771-9534-4FA1-BD7D-440EA3AEDE1B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39158160-57b6-45c3-8716-b69fb014e61f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5221aedb-6c0d-4c65-9bb9-3bf91ff1393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Iter 01</vt:lpstr>
      <vt:lpstr>Iter 02</vt:lpstr>
      <vt:lpstr>Iter 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Widanagama, Binura Laksara</dc:creator>
  <cp:lastModifiedBy>Widanagama, Binura Laksara</cp:lastModifiedBy>
  <cp:lastPrinted>2025-03-26T21:06:50Z</cp:lastPrinted>
  <dcterms:created xsi:type="dcterms:W3CDTF">2025-03-26T18:04:35Z</dcterms:created>
  <dcterms:modified xsi:type="dcterms:W3CDTF">2025-03-26T23:14:13Z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0x0101009A3EF0A11BD24C4C9008F746CD06379C</vt:lpwstr>
  </property>
</Properties>
</file>