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\Desktop\lato 2019\Podstawy Statystyki\"/>
    </mc:Choice>
  </mc:AlternateContent>
  <xr:revisionPtr revIDLastSave="0" documentId="13_ncr:1_{460003A8-B9B7-41EF-9029-C3D57C0B6C59}" xr6:coauthVersionLast="43" xr6:coauthVersionMax="43" xr10:uidLastSave="{00000000-0000-0000-0000-000000000000}"/>
  <bookViews>
    <workbookView xWindow="-120" yWindow="-120" windowWidth="20730" windowHeight="11160" xr2:uid="{61F46BE4-6285-42A3-8787-36641186E87F}"/>
  </bookViews>
  <sheets>
    <sheet name="Zad.1. " sheetId="1" r:id="rId1"/>
    <sheet name="Zad 2. " sheetId="2" r:id="rId2"/>
    <sheet name="Zad 3. " sheetId="3" r:id="rId3"/>
    <sheet name="Zad 4. " sheetId="4" r:id="rId4"/>
    <sheet name="Zad 5. 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C19" i="5" l="1"/>
  <c r="B19" i="5"/>
  <c r="F5" i="5"/>
  <c r="F6" i="5"/>
  <c r="F19" i="5" s="1"/>
  <c r="F7" i="5"/>
  <c r="F8" i="5"/>
  <c r="F9" i="5"/>
  <c r="F10" i="5"/>
  <c r="F11" i="5"/>
  <c r="F12" i="5"/>
  <c r="F13" i="5"/>
  <c r="F14" i="5"/>
  <c r="F15" i="5"/>
  <c r="F16" i="5"/>
  <c r="F17" i="5"/>
  <c r="F18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E4" i="5"/>
  <c r="E19" i="5" s="1"/>
  <c r="F4" i="5"/>
  <c r="D4" i="5"/>
  <c r="D19" i="5" s="1"/>
  <c r="C15" i="4"/>
  <c r="B15" i="4"/>
  <c r="F4" i="4"/>
  <c r="F5" i="4"/>
  <c r="F6" i="4"/>
  <c r="F7" i="4"/>
  <c r="F8" i="4"/>
  <c r="F9" i="4"/>
  <c r="F10" i="4"/>
  <c r="F11" i="4"/>
  <c r="F12" i="4"/>
  <c r="F13" i="4"/>
  <c r="F14" i="4"/>
  <c r="F3" i="4"/>
  <c r="F15" i="4" s="1"/>
  <c r="E4" i="4"/>
  <c r="E5" i="4"/>
  <c r="E6" i="4"/>
  <c r="E7" i="4"/>
  <c r="E8" i="4"/>
  <c r="E9" i="4"/>
  <c r="E10" i="4"/>
  <c r="E11" i="4"/>
  <c r="E12" i="4"/>
  <c r="E13" i="4"/>
  <c r="E14" i="4"/>
  <c r="E3" i="4"/>
  <c r="E15" i="4" s="1"/>
  <c r="D4" i="4"/>
  <c r="D15" i="4" s="1"/>
  <c r="D5" i="4"/>
  <c r="D6" i="4"/>
  <c r="D7" i="4"/>
  <c r="D8" i="4"/>
  <c r="D9" i="4"/>
  <c r="D10" i="4"/>
  <c r="D11" i="4"/>
  <c r="D12" i="4"/>
  <c r="D13" i="4"/>
  <c r="D14" i="4"/>
  <c r="D3" i="4"/>
  <c r="C14" i="3"/>
  <c r="B14" i="3"/>
  <c r="F13" i="3"/>
  <c r="E13" i="3"/>
  <c r="D13" i="3"/>
  <c r="F5" i="3"/>
  <c r="F6" i="3"/>
  <c r="F14" i="3" s="1"/>
  <c r="F7" i="3"/>
  <c r="F8" i="3"/>
  <c r="F9" i="3"/>
  <c r="F10" i="3"/>
  <c r="F11" i="3"/>
  <c r="F12" i="3"/>
  <c r="F4" i="3"/>
  <c r="E5" i="3"/>
  <c r="E6" i="3"/>
  <c r="E7" i="3"/>
  <c r="E8" i="3"/>
  <c r="E9" i="3"/>
  <c r="E10" i="3"/>
  <c r="E11" i="3"/>
  <c r="E12" i="3"/>
  <c r="E4" i="3"/>
  <c r="E14" i="3" s="1"/>
  <c r="D5" i="3"/>
  <c r="D6" i="3"/>
  <c r="D14" i="3" s="1"/>
  <c r="D7" i="3"/>
  <c r="D8" i="3"/>
  <c r="D9" i="3"/>
  <c r="D10" i="3"/>
  <c r="D11" i="3"/>
  <c r="D12" i="3"/>
  <c r="D4" i="3"/>
  <c r="E10" i="2"/>
  <c r="F4" i="2"/>
  <c r="F5" i="2"/>
  <c r="F6" i="2"/>
  <c r="F7" i="2"/>
  <c r="F8" i="2"/>
  <c r="F9" i="2"/>
  <c r="F3" i="2"/>
  <c r="F10" i="2" s="1"/>
  <c r="E4" i="2"/>
  <c r="E5" i="2"/>
  <c r="E6" i="2"/>
  <c r="E7" i="2"/>
  <c r="E8" i="2"/>
  <c r="E9" i="2"/>
  <c r="E3" i="2"/>
  <c r="D4" i="2"/>
  <c r="D10" i="2" s="1"/>
  <c r="D5" i="2"/>
  <c r="D6" i="2"/>
  <c r="D7" i="2"/>
  <c r="D8" i="2"/>
  <c r="D9" i="2"/>
  <c r="D3" i="2"/>
  <c r="C10" i="2"/>
  <c r="B10" i="2"/>
  <c r="C13" i="1"/>
  <c r="B13" i="1"/>
  <c r="F5" i="1"/>
  <c r="F6" i="1"/>
  <c r="F7" i="1"/>
  <c r="F8" i="1"/>
  <c r="F9" i="1"/>
  <c r="F10" i="1"/>
  <c r="F11" i="1"/>
  <c r="F12" i="1"/>
  <c r="F4" i="1"/>
  <c r="F13" i="1" s="1"/>
  <c r="E5" i="1"/>
  <c r="E6" i="1"/>
  <c r="E7" i="1"/>
  <c r="E8" i="1"/>
  <c r="E9" i="1"/>
  <c r="E10" i="1"/>
  <c r="E11" i="1"/>
  <c r="E12" i="1"/>
  <c r="E4" i="1"/>
  <c r="E13" i="1" s="1"/>
  <c r="D5" i="1"/>
  <c r="D6" i="1"/>
  <c r="D7" i="1"/>
  <c r="D8" i="1"/>
  <c r="D9" i="1"/>
  <c r="D10" i="1"/>
  <c r="D11" i="1"/>
  <c r="D12" i="1"/>
  <c r="D4" i="1"/>
  <c r="D13" i="1" s="1"/>
  <c r="D16" i="1" s="1"/>
  <c r="D17" i="1" s="1"/>
  <c r="G30" i="1" l="1"/>
  <c r="E20" i="1"/>
  <c r="E21" i="1"/>
  <c r="E22" i="1" l="1"/>
  <c r="E23" i="1" s="1"/>
  <c r="G32" i="1"/>
  <c r="G31" i="1"/>
</calcChain>
</file>

<file path=xl/sharedStrings.xml><?xml version="1.0" encoding="utf-8"?>
<sst xmlns="http://schemas.openxmlformats.org/spreadsheetml/2006/main" count="94" uniqueCount="40">
  <si>
    <t>x</t>
  </si>
  <si>
    <t>y</t>
  </si>
  <si>
    <t>suma</t>
  </si>
  <si>
    <t>xy</t>
  </si>
  <si>
    <t>x^2</t>
  </si>
  <si>
    <t>y^2</t>
  </si>
  <si>
    <t>b</t>
  </si>
  <si>
    <t>a</t>
  </si>
  <si>
    <t>TSS</t>
  </si>
  <si>
    <t>ESS</t>
  </si>
  <si>
    <t>RSS</t>
  </si>
  <si>
    <t>R^2</t>
  </si>
  <si>
    <t>S(y)</t>
  </si>
  <si>
    <t>S(b)</t>
  </si>
  <si>
    <t>S(a)</t>
  </si>
  <si>
    <t>Regression Summary for Dependent Variable: y (Spreadsheet1)_x000D_
R= ,81983131 R2= ,67212338 Adjusted R2= ,62528386_x000D_
F(1,7)=14,349 p&lt;,00682 Std.Error of estimate: 6,2201</t>
  </si>
  <si>
    <t xml:space="preserve"> N=9</t>
  </si>
  <si>
    <t>b*</t>
  </si>
  <si>
    <t>Std.Err.</t>
  </si>
  <si>
    <t>t(7)</t>
  </si>
  <si>
    <t>p-value</t>
  </si>
  <si>
    <t>Intercept</t>
  </si>
  <si>
    <r>
      <rPr>
        <sz val="10"/>
        <color indexed="8"/>
        <rFont val="Arial"/>
        <family val="2"/>
        <charset val="238"/>
      </rPr>
      <t>Regression Summary for Dependent Variable: y (Spreadsheet1)
R= ,81983131 R2= ,67212338 Adjusted R2= ,62528386
F(1,7)=14,349 p&lt;,00682 Std.Error of estimate: 6,2201</t>
    </r>
  </si>
  <si>
    <t>Suma</t>
  </si>
  <si>
    <t xml:space="preserve"> N=7</t>
  </si>
  <si>
    <t>t(5)</t>
  </si>
  <si>
    <r>
      <rPr>
        <sz val="10"/>
        <color indexed="8"/>
        <rFont val="Arial"/>
        <family val="2"/>
        <charset val="238"/>
      </rPr>
      <t>Regression Summary for Dependent Variable: y (Spreadsheet6)
R= ,87604172 R2= ,76744910 Adjusted R2= ,72093892
F(1,5)=16,501 p&lt;,00971 Std.Error of estimate: 2,1068</t>
    </r>
  </si>
  <si>
    <t>Regression Summary for Dependent Variable: y (Spreadsheet6)_x000D_
R= ,87604172 R2= ,76744910 Adjusted R2= ,72093892_x000D_
F(1,5)=16,501 p&lt;,00971 Std.Error of estimate: 2,1068</t>
  </si>
  <si>
    <t xml:space="preserve"> N=10</t>
  </si>
  <si>
    <t>t(8)</t>
  </si>
  <si>
    <r>
      <rPr>
        <sz val="10"/>
        <color indexed="8"/>
        <rFont val="Arial"/>
        <family val="2"/>
        <charset val="238"/>
      </rPr>
      <t>Regression Summary for Dependent Variable: y (Spreadsheet9)
R= ,95056694 R2= ,90357750 Adjusted R2= ,89152469
F(1,8)=74,968 p&lt;,00002 Std.Error of estimate: 4,1407</t>
    </r>
  </si>
  <si>
    <t>Regression Summary for Dependent Variable: y (Spreadsheet9)_x000D_
R= ,95056694 R2= ,90357750 Adjusted R2= ,89152469_x000D_
F(1,8)=74,968 p&lt;,00002 Std.Error of estimate: 4,1407</t>
  </si>
  <si>
    <t xml:space="preserve"> N=12</t>
  </si>
  <si>
    <t>t(10)</t>
  </si>
  <si>
    <r>
      <rPr>
        <sz val="10"/>
        <color indexed="8"/>
        <rFont val="Arial"/>
        <family val="2"/>
        <charset val="238"/>
      </rPr>
      <t>Regression Summary for Dependent Variable: y (Spreadsheet12)
R= ,96156380 R2= ,92460495 Adjusted R2= ,91706544
F(1,10)=122,63 p&lt;,00000 Std.Error of estimate: 63,385</t>
    </r>
  </si>
  <si>
    <t>Regression Summary for Dependent Variable: y (Spreadsheet12)_x000D_
R= ,96156380 R2= ,92460495 Adjusted R2= ,91706544_x000D_
F(1,10)=122,63 p&lt;,00000 Std.Error of estimate: 63,385</t>
  </si>
  <si>
    <t xml:space="preserve"> N=15</t>
  </si>
  <si>
    <t>t(13)</t>
  </si>
  <si>
    <r>
      <rPr>
        <sz val="10"/>
        <color indexed="8"/>
        <rFont val="Arial"/>
        <family val="2"/>
        <charset val="238"/>
      </rPr>
      <t>Regression Summary for Dependent Variable: y (Spreadsheet15)
R= ,97800774 R2= ,95649913 Adjusted R2= ,95315291
F(1,13)=285,84 p&lt;,00000 Std.Error of estimate: 73,519</t>
    </r>
  </si>
  <si>
    <t>Regression Summary for Dependent Variable: y (Spreadsheet15)_x000D_
R= ,97800774 R2= ,95649913 Adjusted R2= ,95315291_x000D_
F(1,13)=285,84 p&lt;,00000 Std.Error of estimate: 73,519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</si>
</sst>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8" formatCode="0.000000"/>
    <numFmt numFmtId="169" formatCode="0.0000"/>
    <numFmt numFmtId="170" formatCode="0.00000"/>
    <numFmt numFmtId="171" formatCode="0.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/>
    <xf numFmtId="0" fontId="3" fillId="0" borderId="1" xfId="0" applyFont="1" applyBorder="1" applyAlignment="1">
      <alignment vertical="center" wrapText="1"/>
    </xf>
    <xf numFmtId="0" fontId="5" fillId="0" borderId="0" xfId="1" applyNumberFormat="1" applyFont="1" applyAlignment="1">
      <alignment horizontal="left" vertical="top"/>
    </xf>
    <xf numFmtId="0" fontId="5" fillId="0" borderId="0" xfId="1" applyNumberFormat="1" applyFont="1" applyAlignment="1">
      <alignment horizontal="center" vertical="top" wrapText="1"/>
    </xf>
    <xf numFmtId="0" fontId="5" fillId="0" borderId="0" xfId="1" applyNumberFormat="1" applyFont="1" applyAlignment="1">
      <alignment horizontal="left" vertical="center"/>
    </xf>
    <xf numFmtId="168" fontId="6" fillId="0" borderId="0" xfId="1" applyNumberFormat="1" applyFont="1" applyAlignment="1">
      <alignment horizontal="right" vertical="center"/>
    </xf>
    <xf numFmtId="169" fontId="6" fillId="0" borderId="0" xfId="1" applyNumberFormat="1" applyFont="1" applyAlignment="1">
      <alignment horizontal="right" vertical="center"/>
    </xf>
    <xf numFmtId="170" fontId="6" fillId="0" borderId="0" xfId="1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0" fillId="0" borderId="0" xfId="2" applyNumberFormat="1" applyFont="1" applyAlignment="1">
      <alignment horizontal="center" vertical="top" wrapText="1"/>
    </xf>
    <xf numFmtId="0" fontId="10" fillId="0" borderId="0" xfId="2" applyNumberFormat="1" applyFont="1" applyAlignment="1">
      <alignment horizontal="left" vertical="center"/>
    </xf>
    <xf numFmtId="168" fontId="11" fillId="0" borderId="0" xfId="2" applyNumberFormat="1" applyFont="1" applyAlignment="1">
      <alignment horizontal="right" vertical="center"/>
    </xf>
    <xf numFmtId="170" fontId="11" fillId="0" borderId="0" xfId="2" applyNumberFormat="1" applyFont="1" applyAlignment="1">
      <alignment horizontal="right" vertical="center"/>
    </xf>
    <xf numFmtId="0" fontId="10" fillId="0" borderId="0" xfId="2" applyNumberFormat="1" applyFont="1" applyAlignment="1">
      <alignment horizontal="left" vertical="top"/>
    </xf>
    <xf numFmtId="168" fontId="11" fillId="0" borderId="0" xfId="3" applyNumberFormat="1" applyFont="1" applyAlignment="1">
      <alignment horizontal="right" vertical="center"/>
    </xf>
    <xf numFmtId="0" fontId="10" fillId="0" borderId="0" xfId="3" applyNumberFormat="1" applyFont="1" applyAlignment="1">
      <alignment horizontal="center" vertical="top" wrapText="1"/>
    </xf>
    <xf numFmtId="0" fontId="10" fillId="0" borderId="0" xfId="3" applyNumberFormat="1" applyFont="1" applyAlignment="1">
      <alignment horizontal="left" vertical="center"/>
    </xf>
    <xf numFmtId="0" fontId="10" fillId="0" borderId="0" xfId="3" applyNumberFormat="1" applyFont="1" applyAlignment="1">
      <alignment horizontal="left" vertical="top"/>
    </xf>
    <xf numFmtId="0" fontId="10" fillId="0" borderId="0" xfId="4" applyNumberFormat="1" applyFont="1" applyAlignment="1">
      <alignment horizontal="center" vertical="top" wrapText="1"/>
    </xf>
    <xf numFmtId="0" fontId="10" fillId="0" borderId="0" xfId="4" applyNumberFormat="1" applyFont="1" applyAlignment="1">
      <alignment horizontal="left" vertical="center"/>
    </xf>
    <xf numFmtId="168" fontId="11" fillId="0" borderId="0" xfId="4" applyNumberFormat="1" applyFont="1" applyAlignment="1">
      <alignment horizontal="right" vertical="center"/>
    </xf>
    <xf numFmtId="171" fontId="11" fillId="0" borderId="0" xfId="4" applyNumberFormat="1" applyFont="1" applyAlignment="1">
      <alignment horizontal="right" vertical="center"/>
    </xf>
    <xf numFmtId="169" fontId="11" fillId="0" borderId="0" xfId="4" applyNumberFormat="1" applyFont="1" applyAlignment="1">
      <alignment horizontal="right" vertical="center"/>
    </xf>
    <xf numFmtId="0" fontId="10" fillId="0" borderId="0" xfId="4" applyNumberFormat="1" applyFont="1" applyAlignment="1">
      <alignment horizontal="left" vertical="top"/>
    </xf>
    <xf numFmtId="0" fontId="10" fillId="0" borderId="0" xfId="5" applyNumberFormat="1" applyFont="1" applyAlignment="1">
      <alignment horizontal="center" vertical="top" wrapText="1"/>
    </xf>
    <xf numFmtId="0" fontId="10" fillId="0" borderId="0" xfId="5" applyNumberFormat="1" applyFont="1" applyAlignment="1">
      <alignment horizontal="left" vertical="center"/>
    </xf>
    <xf numFmtId="168" fontId="11" fillId="0" borderId="0" xfId="5" applyNumberFormat="1" applyFont="1" applyAlignment="1">
      <alignment horizontal="right" vertical="center"/>
    </xf>
    <xf numFmtId="171" fontId="11" fillId="0" borderId="0" xfId="5" applyNumberFormat="1" applyFont="1" applyAlignment="1">
      <alignment horizontal="right" vertical="center"/>
    </xf>
    <xf numFmtId="170" fontId="11" fillId="0" borderId="0" xfId="5" applyNumberFormat="1" applyFont="1" applyAlignment="1">
      <alignment horizontal="right" vertical="center"/>
    </xf>
    <xf numFmtId="0" fontId="10" fillId="0" borderId="0" xfId="5" applyNumberFormat="1" applyFont="1" applyAlignment="1">
      <alignment horizontal="left" vertical="top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0" xfId="1" applyNumberFormat="1" applyFont="1" applyAlignment="1">
      <alignment horizontal="left"/>
    </xf>
    <xf numFmtId="0" fontId="4" fillId="0" borderId="0" xfId="1"/>
    <xf numFmtId="0" fontId="5" fillId="0" borderId="0" xfId="1" applyNumberFormat="1" applyFont="1" applyAlignment="1">
      <alignment horizontal="left" vertical="top"/>
    </xf>
    <xf numFmtId="0" fontId="7" fillId="0" borderId="1" xfId="0" applyFont="1" applyBorder="1" applyAlignment="1">
      <alignment horizontal="center"/>
    </xf>
    <xf numFmtId="0" fontId="10" fillId="0" borderId="0" xfId="2" applyNumberFormat="1" applyFont="1" applyAlignment="1">
      <alignment horizontal="left"/>
    </xf>
    <xf numFmtId="0" fontId="9" fillId="0" borderId="0" xfId="2"/>
    <xf numFmtId="0" fontId="10" fillId="0" borderId="0" xfId="2" applyNumberFormat="1" applyFont="1" applyAlignment="1">
      <alignment horizontal="left" vertical="top"/>
    </xf>
    <xf numFmtId="0" fontId="7" fillId="0" borderId="1" xfId="0" applyFont="1" applyBorder="1" applyAlignment="1"/>
    <xf numFmtId="0" fontId="10" fillId="0" borderId="0" xfId="3" applyNumberFormat="1" applyFont="1" applyAlignment="1">
      <alignment horizontal="left"/>
    </xf>
    <xf numFmtId="0" fontId="9" fillId="0" borderId="0" xfId="3"/>
    <xf numFmtId="0" fontId="10" fillId="0" borderId="0" xfId="3" applyNumberFormat="1" applyFont="1" applyAlignment="1">
      <alignment horizontal="left" vertical="top"/>
    </xf>
    <xf numFmtId="0" fontId="10" fillId="0" borderId="0" xfId="4" applyNumberFormat="1" applyFont="1" applyAlignment="1">
      <alignment horizontal="left"/>
    </xf>
    <xf numFmtId="0" fontId="9" fillId="0" borderId="0" xfId="4"/>
    <xf numFmtId="0" fontId="10" fillId="0" borderId="0" xfId="4" applyNumberFormat="1" applyFont="1" applyAlignment="1">
      <alignment horizontal="left" vertical="top"/>
    </xf>
    <xf numFmtId="0" fontId="10" fillId="0" borderId="0" xfId="5" applyNumberFormat="1" applyFont="1" applyAlignment="1">
      <alignment horizontal="left"/>
    </xf>
    <xf numFmtId="0" fontId="9" fillId="0" borderId="0" xfId="5"/>
    <xf numFmtId="0" fontId="10" fillId="0" borderId="0" xfId="5" applyNumberFormat="1" applyFont="1" applyAlignment="1">
      <alignment horizontal="left" vertical="top"/>
    </xf>
  </cellXfs>
  <cellStyles count="6">
    <cellStyle name="Normalny" xfId="0" builtinId="0"/>
    <cellStyle name="Normalny_Zad 2." xfId="2" xr:uid="{0C3CD6F5-F110-4561-A0F6-9711B246EBD9}"/>
    <cellStyle name="Normalny_Zad 3." xfId="3" xr:uid="{1EC61623-F82F-40C7-A216-5860840ABF83}"/>
    <cellStyle name="Normalny_Zad 4." xfId="4" xr:uid="{4F88E3C2-DADC-434E-91D6-F489F974FCC4}"/>
    <cellStyle name="Normalny_Zad 5." xfId="5" xr:uid="{17D8C87B-5389-4856-92BB-7689CEFE4FDC}"/>
    <cellStyle name="Normalny_Zad.1." xfId="1" xr:uid="{2CB2727A-AEF4-4B40-9CF9-E3196B57A3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13</xdr:row>
      <xdr:rowOff>133350</xdr:rowOff>
    </xdr:from>
    <xdr:to>
      <xdr:col>1</xdr:col>
      <xdr:colOff>971347</xdr:colOff>
      <xdr:row>19</xdr:row>
      <xdr:rowOff>19050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255D012-696A-4B3F-A29A-CEEDCF3AA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2609850"/>
          <a:ext cx="1523796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57150</xdr:rowOff>
    </xdr:from>
    <xdr:to>
      <xdr:col>2</xdr:col>
      <xdr:colOff>563153</xdr:colOff>
      <xdr:row>25</xdr:row>
      <xdr:rowOff>123825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66E3E99-A16D-47D1-9B8E-48C2E0ECE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76650"/>
          <a:ext cx="2182403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85725</xdr:rowOff>
    </xdr:from>
    <xdr:to>
      <xdr:col>1</xdr:col>
      <xdr:colOff>123825</xdr:colOff>
      <xdr:row>28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431A565-4EF4-45CB-829A-8CBC10065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38725"/>
          <a:ext cx="7334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180975</xdr:rowOff>
    </xdr:from>
    <xdr:to>
      <xdr:col>4</xdr:col>
      <xdr:colOff>285750</xdr:colOff>
      <xdr:row>37</xdr:row>
      <xdr:rowOff>150073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16E665-4A3B-4CC2-AF29-C085714A8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14975"/>
          <a:ext cx="3800475" cy="168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ADB8E-0A26-43F9-B109-57087129ECF5}">
  <dimension ref="A2:M32"/>
  <sheetViews>
    <sheetView tabSelected="1" topLeftCell="A7" workbookViewId="0">
      <selection activeCell="G21" sqref="G21"/>
    </sheetView>
  </sheetViews>
  <sheetFormatPr defaultRowHeight="15" x14ac:dyDescent="0.25"/>
  <cols>
    <col min="2" max="2" width="15.140625" customWidth="1"/>
    <col min="3" max="3" width="19.28515625" customWidth="1"/>
  </cols>
  <sheetData>
    <row r="2" spans="1:13" x14ac:dyDescent="0.25">
      <c r="G2" s="5" t="s">
        <v>15</v>
      </c>
    </row>
    <row r="3" spans="1:13" x14ac:dyDescent="0.25">
      <c r="A3" s="39"/>
      <c r="B3" s="4" t="s">
        <v>0</v>
      </c>
      <c r="C3" s="4" t="s">
        <v>1</v>
      </c>
      <c r="D3" s="4" t="s">
        <v>3</v>
      </c>
      <c r="E3" s="4" t="s">
        <v>4</v>
      </c>
      <c r="F3" s="4" t="s">
        <v>5</v>
      </c>
    </row>
    <row r="4" spans="1:13" x14ac:dyDescent="0.25">
      <c r="A4" s="40"/>
      <c r="B4" s="1">
        <v>1</v>
      </c>
      <c r="C4" s="1">
        <v>120</v>
      </c>
      <c r="D4" s="1">
        <f>B4*C4</f>
        <v>120</v>
      </c>
      <c r="E4" s="1">
        <f>B4^2</f>
        <v>1</v>
      </c>
      <c r="F4" s="1">
        <f>C4^2</f>
        <v>14400</v>
      </c>
      <c r="G4" s="42" t="s">
        <v>16</v>
      </c>
      <c r="H4" s="44" t="s">
        <v>22</v>
      </c>
      <c r="I4" s="43"/>
      <c r="J4" s="43"/>
      <c r="K4" s="43"/>
      <c r="L4" s="43"/>
      <c r="M4" s="43"/>
    </row>
    <row r="5" spans="1:13" x14ac:dyDescent="0.25">
      <c r="A5" s="40"/>
      <c r="B5" s="1">
        <v>5</v>
      </c>
      <c r="C5" s="1">
        <v>115</v>
      </c>
      <c r="D5" s="1">
        <f t="shared" ref="D5:D12" si="0">B5*C5</f>
        <v>575</v>
      </c>
      <c r="E5" s="1">
        <f t="shared" ref="E5:E12" si="1">B5^2</f>
        <v>25</v>
      </c>
      <c r="F5" s="1">
        <f t="shared" ref="F5:F12" si="2">C5^2</f>
        <v>13225</v>
      </c>
      <c r="G5" s="43"/>
      <c r="H5" s="6" t="s">
        <v>17</v>
      </c>
      <c r="I5" s="6" t="s">
        <v>18</v>
      </c>
      <c r="J5" s="6" t="s">
        <v>6</v>
      </c>
      <c r="K5" s="6" t="s">
        <v>18</v>
      </c>
      <c r="L5" s="6" t="s">
        <v>19</v>
      </c>
      <c r="M5" s="6" t="s">
        <v>20</v>
      </c>
    </row>
    <row r="6" spans="1:13" x14ac:dyDescent="0.25">
      <c r="A6" s="40"/>
      <c r="B6" s="1">
        <v>10</v>
      </c>
      <c r="C6" s="1">
        <v>132</v>
      </c>
      <c r="D6" s="1">
        <f t="shared" si="0"/>
        <v>1320</v>
      </c>
      <c r="E6" s="1">
        <f t="shared" si="1"/>
        <v>100</v>
      </c>
      <c r="F6" s="1">
        <f t="shared" si="2"/>
        <v>17424</v>
      </c>
      <c r="G6" s="7" t="s">
        <v>21</v>
      </c>
      <c r="H6" s="8"/>
      <c r="I6" s="8"/>
      <c r="J6" s="9">
        <v>104.05072463768116</v>
      </c>
      <c r="K6" s="8">
        <v>3.8486701378200299</v>
      </c>
      <c r="L6" s="10">
        <v>27.035500812396911</v>
      </c>
      <c r="M6" s="8">
        <v>2.4285927935352447E-8</v>
      </c>
    </row>
    <row r="7" spans="1:13" x14ac:dyDescent="0.25">
      <c r="A7" s="40"/>
      <c r="B7" s="1">
        <v>8</v>
      </c>
      <c r="C7" s="1">
        <v>123</v>
      </c>
      <c r="D7" s="1">
        <f t="shared" si="0"/>
        <v>984</v>
      </c>
      <c r="E7" s="1">
        <f t="shared" si="1"/>
        <v>64</v>
      </c>
      <c r="F7" s="1">
        <f t="shared" si="2"/>
        <v>15129</v>
      </c>
      <c r="G7" s="7" t="s">
        <v>0</v>
      </c>
      <c r="H7" s="8">
        <v>0.81983131277633536</v>
      </c>
      <c r="I7" s="8">
        <v>0.21642439081959533</v>
      </c>
      <c r="J7" s="9">
        <v>2.456521739130435</v>
      </c>
      <c r="K7" s="8">
        <v>0.64848855202416644</v>
      </c>
      <c r="L7" s="10">
        <v>3.7880726366914965</v>
      </c>
      <c r="M7" s="8">
        <v>6.8200281821191311E-3</v>
      </c>
    </row>
    <row r="8" spans="1:13" x14ac:dyDescent="0.25">
      <c r="A8" s="40"/>
      <c r="B8" s="1">
        <v>9</v>
      </c>
      <c r="C8" s="1">
        <v>128</v>
      </c>
      <c r="D8" s="1">
        <f t="shared" si="0"/>
        <v>1152</v>
      </c>
      <c r="E8" s="1">
        <f t="shared" si="1"/>
        <v>81</v>
      </c>
      <c r="F8" s="1">
        <f t="shared" si="2"/>
        <v>16384</v>
      </c>
    </row>
    <row r="9" spans="1:13" x14ac:dyDescent="0.25">
      <c r="A9" s="40"/>
      <c r="B9" s="1">
        <v>1</v>
      </c>
      <c r="C9" s="1">
        <v>102</v>
      </c>
      <c r="D9" s="1">
        <f t="shared" si="0"/>
        <v>102</v>
      </c>
      <c r="E9" s="1">
        <f t="shared" si="1"/>
        <v>1</v>
      </c>
      <c r="F9" s="1">
        <f t="shared" si="2"/>
        <v>10404</v>
      </c>
    </row>
    <row r="10" spans="1:13" x14ac:dyDescent="0.25">
      <c r="A10" s="40"/>
      <c r="B10" s="1">
        <v>2</v>
      </c>
      <c r="C10" s="1">
        <v>106</v>
      </c>
      <c r="D10" s="1">
        <f t="shared" si="0"/>
        <v>212</v>
      </c>
      <c r="E10" s="1">
        <f t="shared" si="1"/>
        <v>4</v>
      </c>
      <c r="F10" s="1">
        <f t="shared" si="2"/>
        <v>11236</v>
      </c>
    </row>
    <row r="11" spans="1:13" x14ac:dyDescent="0.25">
      <c r="A11" s="40"/>
      <c r="B11" s="1">
        <v>4</v>
      </c>
      <c r="C11" s="1">
        <v>109</v>
      </c>
      <c r="D11" s="1">
        <f t="shared" si="0"/>
        <v>436</v>
      </c>
      <c r="E11" s="1">
        <f t="shared" si="1"/>
        <v>16</v>
      </c>
      <c r="F11" s="1">
        <f t="shared" si="2"/>
        <v>11881</v>
      </c>
    </row>
    <row r="12" spans="1:13" x14ac:dyDescent="0.25">
      <c r="A12" s="41"/>
      <c r="B12" s="1">
        <v>5</v>
      </c>
      <c r="C12" s="1">
        <v>112</v>
      </c>
      <c r="D12" s="1">
        <f t="shared" si="0"/>
        <v>560</v>
      </c>
      <c r="E12" s="1">
        <f t="shared" si="1"/>
        <v>25</v>
      </c>
      <c r="F12" s="1">
        <f t="shared" si="2"/>
        <v>12544</v>
      </c>
    </row>
    <row r="13" spans="1:13" x14ac:dyDescent="0.25">
      <c r="A13" s="2" t="s">
        <v>2</v>
      </c>
      <c r="B13" s="1">
        <f>SUM(B4:B12)</f>
        <v>45</v>
      </c>
      <c r="C13" s="1">
        <f t="shared" ref="C13:F13" si="3">SUM(C4:C12)</f>
        <v>1047</v>
      </c>
      <c r="D13" s="1">
        <f t="shared" si="3"/>
        <v>5461</v>
      </c>
      <c r="E13" s="1">
        <f t="shared" si="3"/>
        <v>317</v>
      </c>
      <c r="F13" s="1">
        <f t="shared" si="3"/>
        <v>122627</v>
      </c>
    </row>
    <row r="16" spans="1:13" x14ac:dyDescent="0.25">
      <c r="C16" s="3" t="s">
        <v>6</v>
      </c>
      <c r="D16" s="3">
        <f>((9*D13)-(B13*C13))/((9*E13)-(B13^2))</f>
        <v>2.4565217391304346</v>
      </c>
    </row>
    <row r="17" spans="3:7" x14ac:dyDescent="0.25">
      <c r="C17" s="3" t="s">
        <v>7</v>
      </c>
      <c r="D17" s="3">
        <f>(C13/9)-(D16*(B13/9))</f>
        <v>104.05072463768116</v>
      </c>
    </row>
    <row r="20" spans="3:7" x14ac:dyDescent="0.25">
      <c r="D20" s="3" t="s">
        <v>8</v>
      </c>
      <c r="E20" s="3">
        <f>F13-9*((C13/9)^2)</f>
        <v>826.00000000001455</v>
      </c>
      <c r="G20">
        <f>D17+D16*12</f>
        <v>133.52898550724638</v>
      </c>
    </row>
    <row r="21" spans="3:7" x14ac:dyDescent="0.25">
      <c r="D21" s="3" t="s">
        <v>9</v>
      </c>
      <c r="E21" s="3">
        <f>F13-(D17*C13)-(D16*D13)</f>
        <v>270.82608695652016</v>
      </c>
    </row>
    <row r="22" spans="3:7" x14ac:dyDescent="0.25">
      <c r="D22" s="3" t="s">
        <v>10</v>
      </c>
      <c r="E22" s="3">
        <f>E20-E21</f>
        <v>555.17391304349439</v>
      </c>
    </row>
    <row r="23" spans="3:7" x14ac:dyDescent="0.25">
      <c r="D23" s="3" t="s">
        <v>11</v>
      </c>
      <c r="E23" s="3">
        <f>E22/E20</f>
        <v>0.67212338140857697</v>
      </c>
    </row>
    <row r="30" spans="3:7" x14ac:dyDescent="0.25">
      <c r="F30" s="3" t="s">
        <v>12</v>
      </c>
      <c r="G30" s="3">
        <f>SQRT(((F13-(D17*C13)-(D16*D13))/7))</f>
        <v>6.220083680609819</v>
      </c>
    </row>
    <row r="31" spans="3:7" x14ac:dyDescent="0.25">
      <c r="F31" s="3" t="s">
        <v>13</v>
      </c>
      <c r="G31" s="3">
        <f>G30/(E13-(9*((B13/9)^2)))</f>
        <v>6.7609605224019778E-2</v>
      </c>
    </row>
    <row r="32" spans="3:7" x14ac:dyDescent="0.25">
      <c r="F32" s="3" t="s">
        <v>14</v>
      </c>
      <c r="G32" s="3">
        <f>SQRT(((G30^2)*E13)/(9*(E13-(9*((45/9)^2)))))</f>
        <v>3.8486701378200192</v>
      </c>
    </row>
  </sheetData>
  <mergeCells count="3">
    <mergeCell ref="A3:A12"/>
    <mergeCell ref="G4:G5"/>
    <mergeCell ref="H4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C9406-E96A-4F65-A7A5-76B55A2FFA41}">
  <dimension ref="A2:G17"/>
  <sheetViews>
    <sheetView workbookViewId="0">
      <selection activeCell="A17" sqref="A17"/>
    </sheetView>
  </sheetViews>
  <sheetFormatPr defaultRowHeight="15" x14ac:dyDescent="0.25"/>
  <sheetData>
    <row r="2" spans="1:7" x14ac:dyDescent="0.25">
      <c r="A2" s="45"/>
      <c r="B2" s="14" t="s">
        <v>0</v>
      </c>
      <c r="C2" s="14" t="s">
        <v>1</v>
      </c>
      <c r="D2" s="14" t="s">
        <v>3</v>
      </c>
      <c r="E2" s="14" t="s">
        <v>4</v>
      </c>
      <c r="F2" s="14" t="s">
        <v>5</v>
      </c>
    </row>
    <row r="3" spans="1:7" x14ac:dyDescent="0.25">
      <c r="A3" s="45"/>
      <c r="B3" s="11">
        <v>15</v>
      </c>
      <c r="C3" s="11">
        <v>4</v>
      </c>
      <c r="D3" s="11">
        <f>B3*C3</f>
        <v>60</v>
      </c>
      <c r="E3" s="11">
        <f>B3^2</f>
        <v>225</v>
      </c>
      <c r="F3" s="11">
        <f>C3^2</f>
        <v>16</v>
      </c>
    </row>
    <row r="4" spans="1:7" x14ac:dyDescent="0.25">
      <c r="A4" s="45"/>
      <c r="B4" s="11">
        <v>10</v>
      </c>
      <c r="C4" s="11">
        <v>5</v>
      </c>
      <c r="D4" s="11">
        <f t="shared" ref="D4:D9" si="0">B4*C4</f>
        <v>50</v>
      </c>
      <c r="E4" s="11">
        <f t="shared" ref="E4:E9" si="1">B4^2</f>
        <v>100</v>
      </c>
      <c r="F4" s="11">
        <f t="shared" ref="F4:F9" si="2">C4^2</f>
        <v>25</v>
      </c>
    </row>
    <row r="5" spans="1:7" x14ac:dyDescent="0.25">
      <c r="A5" s="45"/>
      <c r="B5" s="11">
        <v>8</v>
      </c>
      <c r="C5" s="11">
        <v>4</v>
      </c>
      <c r="D5" s="11">
        <f t="shared" si="0"/>
        <v>32</v>
      </c>
      <c r="E5" s="11">
        <f t="shared" si="1"/>
        <v>64</v>
      </c>
      <c r="F5" s="11">
        <f t="shared" si="2"/>
        <v>16</v>
      </c>
    </row>
    <row r="6" spans="1:7" x14ac:dyDescent="0.25">
      <c r="A6" s="45"/>
      <c r="B6" s="11">
        <v>12</v>
      </c>
      <c r="C6" s="11">
        <v>3</v>
      </c>
      <c r="D6" s="11">
        <f t="shared" si="0"/>
        <v>36</v>
      </c>
      <c r="E6" s="11">
        <f t="shared" si="1"/>
        <v>144</v>
      </c>
      <c r="F6" s="11">
        <f t="shared" si="2"/>
        <v>9</v>
      </c>
    </row>
    <row r="7" spans="1:7" x14ac:dyDescent="0.25">
      <c r="A7" s="45"/>
      <c r="B7" s="11">
        <v>5</v>
      </c>
      <c r="C7" s="11">
        <v>7</v>
      </c>
      <c r="D7" s="11">
        <f t="shared" si="0"/>
        <v>35</v>
      </c>
      <c r="E7" s="11">
        <f t="shared" si="1"/>
        <v>25</v>
      </c>
      <c r="F7" s="11">
        <f t="shared" si="2"/>
        <v>49</v>
      </c>
    </row>
    <row r="8" spans="1:7" x14ac:dyDescent="0.25">
      <c r="A8" s="45"/>
      <c r="B8" s="11">
        <v>4</v>
      </c>
      <c r="C8" s="11">
        <v>10</v>
      </c>
      <c r="D8" s="11">
        <f t="shared" si="0"/>
        <v>40</v>
      </c>
      <c r="E8" s="11">
        <f t="shared" si="1"/>
        <v>16</v>
      </c>
      <c r="F8" s="11">
        <f t="shared" si="2"/>
        <v>100</v>
      </c>
    </row>
    <row r="9" spans="1:7" x14ac:dyDescent="0.25">
      <c r="A9" s="45"/>
      <c r="B9" s="11">
        <v>1</v>
      </c>
      <c r="C9" s="11">
        <v>14</v>
      </c>
      <c r="D9" s="11">
        <f t="shared" si="0"/>
        <v>14</v>
      </c>
      <c r="E9" s="11">
        <f t="shared" si="1"/>
        <v>1</v>
      </c>
      <c r="F9" s="11">
        <f t="shared" si="2"/>
        <v>196</v>
      </c>
    </row>
    <row r="10" spans="1:7" x14ac:dyDescent="0.25">
      <c r="A10" s="13" t="s">
        <v>23</v>
      </c>
      <c r="B10" s="13">
        <f>SUM(B3:B9)</f>
        <v>55</v>
      </c>
      <c r="C10" s="13">
        <f>SUM(C3:C9)</f>
        <v>47</v>
      </c>
      <c r="D10" s="11">
        <f t="shared" ref="D10:F10" si="3">SUM(D3:D9)</f>
        <v>267</v>
      </c>
      <c r="E10" s="11">
        <f t="shared" si="3"/>
        <v>575</v>
      </c>
      <c r="F10" s="11">
        <f t="shared" si="3"/>
        <v>411</v>
      </c>
    </row>
    <row r="12" spans="1:7" x14ac:dyDescent="0.25">
      <c r="A12" s="46" t="s">
        <v>24</v>
      </c>
      <c r="B12" s="48" t="s">
        <v>26</v>
      </c>
      <c r="C12" s="47"/>
      <c r="D12" s="47"/>
      <c r="E12" s="47"/>
      <c r="F12" s="47"/>
      <c r="G12" s="47"/>
    </row>
    <row r="13" spans="1:7" x14ac:dyDescent="0.25">
      <c r="A13" s="47"/>
      <c r="B13" s="18" t="s">
        <v>17</v>
      </c>
      <c r="C13" s="18" t="s">
        <v>18</v>
      </c>
      <c r="D13" s="18" t="s">
        <v>6</v>
      </c>
      <c r="E13" s="18" t="s">
        <v>18</v>
      </c>
      <c r="F13" s="18" t="s">
        <v>25</v>
      </c>
      <c r="G13" s="18" t="s">
        <v>20</v>
      </c>
    </row>
    <row r="14" spans="1:7" x14ac:dyDescent="0.25">
      <c r="A14" s="19" t="s">
        <v>21</v>
      </c>
      <c r="B14" s="20"/>
      <c r="C14" s="20"/>
      <c r="D14" s="21">
        <v>12.34</v>
      </c>
      <c r="E14" s="20">
        <v>1.5975230827753322</v>
      </c>
      <c r="F14" s="21">
        <v>7.7244580269613774</v>
      </c>
      <c r="G14" s="20">
        <v>5.8073527179658413E-4</v>
      </c>
    </row>
    <row r="15" spans="1:7" x14ac:dyDescent="0.25">
      <c r="A15" s="19" t="s">
        <v>0</v>
      </c>
      <c r="B15" s="20">
        <v>-0.87604172377598954</v>
      </c>
      <c r="C15" s="20">
        <v>0.21566218871354936</v>
      </c>
      <c r="D15" s="21">
        <v>-0.71599999999999997</v>
      </c>
      <c r="E15" s="20">
        <v>0.17626343920393703</v>
      </c>
      <c r="F15" s="21">
        <v>-4.0621016090102895</v>
      </c>
      <c r="G15" s="20">
        <v>9.7090322524309158E-3</v>
      </c>
    </row>
    <row r="17" spans="1:1" x14ac:dyDescent="0.25">
      <c r="A17" s="22" t="s">
        <v>27</v>
      </c>
    </row>
  </sheetData>
  <mergeCells count="3">
    <mergeCell ref="A2:A9"/>
    <mergeCell ref="A12:A13"/>
    <mergeCell ref="B12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45EB-683B-40E2-AE3E-309BD034D78B}">
  <dimension ref="A3:G20"/>
  <sheetViews>
    <sheetView workbookViewId="0">
      <selection activeCell="A20" sqref="A20"/>
    </sheetView>
  </sheetViews>
  <sheetFormatPr defaultRowHeight="15" x14ac:dyDescent="0.25"/>
  <sheetData>
    <row r="3" spans="1:7" x14ac:dyDescent="0.25">
      <c r="A3" s="49"/>
      <c r="B3" s="14" t="s">
        <v>0</v>
      </c>
      <c r="C3" s="14" t="s">
        <v>1</v>
      </c>
      <c r="D3" s="15" t="s">
        <v>3</v>
      </c>
      <c r="E3" s="15" t="s">
        <v>4</v>
      </c>
      <c r="F3" s="15" t="s">
        <v>5</v>
      </c>
    </row>
    <row r="4" spans="1:7" x14ac:dyDescent="0.25">
      <c r="A4" s="49"/>
      <c r="B4" s="11">
        <v>60</v>
      </c>
      <c r="C4" s="11">
        <v>20</v>
      </c>
      <c r="D4" s="12">
        <f>B4*C4</f>
        <v>1200</v>
      </c>
      <c r="E4" s="12">
        <f>B4^2</f>
        <v>3600</v>
      </c>
      <c r="F4" s="12">
        <f>C4^2</f>
        <v>400</v>
      </c>
    </row>
    <row r="5" spans="1:7" x14ac:dyDescent="0.25">
      <c r="A5" s="49"/>
      <c r="B5" s="11">
        <v>60</v>
      </c>
      <c r="C5" s="11">
        <v>25</v>
      </c>
      <c r="D5" s="12">
        <f t="shared" ref="D5:D13" si="0">B5*C5</f>
        <v>1500</v>
      </c>
      <c r="E5" s="12">
        <f t="shared" ref="E5:E13" si="1">B5^2</f>
        <v>3600</v>
      </c>
      <c r="F5" s="12">
        <f t="shared" ref="F5:F13" si="2">C5^2</f>
        <v>625</v>
      </c>
    </row>
    <row r="6" spans="1:7" x14ac:dyDescent="0.25">
      <c r="A6" s="49"/>
      <c r="B6" s="11">
        <v>75</v>
      </c>
      <c r="C6" s="11">
        <v>25</v>
      </c>
      <c r="D6" s="12">
        <f t="shared" si="0"/>
        <v>1875</v>
      </c>
      <c r="E6" s="12">
        <f t="shared" si="1"/>
        <v>5625</v>
      </c>
      <c r="F6" s="12">
        <f t="shared" si="2"/>
        <v>625</v>
      </c>
    </row>
    <row r="7" spans="1:7" x14ac:dyDescent="0.25">
      <c r="A7" s="49"/>
      <c r="B7" s="11">
        <v>80</v>
      </c>
      <c r="C7" s="11">
        <v>20</v>
      </c>
      <c r="D7" s="12">
        <f t="shared" si="0"/>
        <v>1600</v>
      </c>
      <c r="E7" s="12">
        <f t="shared" si="1"/>
        <v>6400</v>
      </c>
      <c r="F7" s="12">
        <f t="shared" si="2"/>
        <v>400</v>
      </c>
    </row>
    <row r="8" spans="1:7" x14ac:dyDescent="0.25">
      <c r="A8" s="49"/>
      <c r="B8" s="11">
        <v>100</v>
      </c>
      <c r="C8" s="11">
        <v>30</v>
      </c>
      <c r="D8" s="12">
        <f t="shared" si="0"/>
        <v>3000</v>
      </c>
      <c r="E8" s="12">
        <f t="shared" si="1"/>
        <v>10000</v>
      </c>
      <c r="F8" s="12">
        <f t="shared" si="2"/>
        <v>900</v>
      </c>
    </row>
    <row r="9" spans="1:7" x14ac:dyDescent="0.25">
      <c r="A9" s="49"/>
      <c r="B9" s="11">
        <v>145</v>
      </c>
      <c r="C9" s="11">
        <v>35</v>
      </c>
      <c r="D9" s="12">
        <f t="shared" si="0"/>
        <v>5075</v>
      </c>
      <c r="E9" s="12">
        <f t="shared" si="1"/>
        <v>21025</v>
      </c>
      <c r="F9" s="12">
        <f t="shared" si="2"/>
        <v>1225</v>
      </c>
    </row>
    <row r="10" spans="1:7" x14ac:dyDescent="0.25">
      <c r="A10" s="49"/>
      <c r="B10" s="11">
        <v>175</v>
      </c>
      <c r="C10" s="11">
        <v>40</v>
      </c>
      <c r="D10" s="12">
        <f t="shared" si="0"/>
        <v>7000</v>
      </c>
      <c r="E10" s="12">
        <f t="shared" si="1"/>
        <v>30625</v>
      </c>
      <c r="F10" s="12">
        <f t="shared" si="2"/>
        <v>1600</v>
      </c>
    </row>
    <row r="11" spans="1:7" x14ac:dyDescent="0.25">
      <c r="A11" s="49"/>
      <c r="B11" s="11">
        <v>190</v>
      </c>
      <c r="C11" s="11">
        <v>45</v>
      </c>
      <c r="D11" s="12">
        <f t="shared" si="0"/>
        <v>8550</v>
      </c>
      <c r="E11" s="12">
        <f t="shared" si="1"/>
        <v>36100</v>
      </c>
      <c r="F11" s="12">
        <f t="shared" si="2"/>
        <v>2025</v>
      </c>
    </row>
    <row r="12" spans="1:7" x14ac:dyDescent="0.25">
      <c r="A12" s="49"/>
      <c r="B12" s="11">
        <v>190</v>
      </c>
      <c r="C12" s="11">
        <v>55</v>
      </c>
      <c r="D12" s="12">
        <f t="shared" si="0"/>
        <v>10450</v>
      </c>
      <c r="E12" s="12">
        <f t="shared" si="1"/>
        <v>36100</v>
      </c>
      <c r="F12" s="12">
        <f t="shared" si="2"/>
        <v>3025</v>
      </c>
    </row>
    <row r="13" spans="1:7" x14ac:dyDescent="0.25">
      <c r="A13" s="49"/>
      <c r="B13" s="11">
        <v>200</v>
      </c>
      <c r="C13" s="11">
        <v>50</v>
      </c>
      <c r="D13" s="12">
        <f t="shared" si="0"/>
        <v>10000</v>
      </c>
      <c r="E13" s="12">
        <f t="shared" si="1"/>
        <v>40000</v>
      </c>
      <c r="F13" s="12">
        <f t="shared" si="2"/>
        <v>2500</v>
      </c>
    </row>
    <row r="14" spans="1:7" x14ac:dyDescent="0.25">
      <c r="A14" s="12" t="s">
        <v>2</v>
      </c>
      <c r="B14" s="12">
        <f>SUM(B4:B13)</f>
        <v>1275</v>
      </c>
      <c r="C14" s="12">
        <f t="shared" ref="C14:F14" si="3">SUM(C4:C13)</f>
        <v>345</v>
      </c>
      <c r="D14" s="12">
        <f t="shared" si="3"/>
        <v>50250</v>
      </c>
      <c r="E14" s="12">
        <f t="shared" si="3"/>
        <v>193075</v>
      </c>
      <c r="F14" s="12">
        <f t="shared" si="3"/>
        <v>13325</v>
      </c>
    </row>
    <row r="16" spans="1:7" x14ac:dyDescent="0.25">
      <c r="A16" s="50" t="s">
        <v>28</v>
      </c>
      <c r="B16" s="52" t="s">
        <v>30</v>
      </c>
      <c r="C16" s="51"/>
      <c r="D16" s="51"/>
      <c r="E16" s="51"/>
      <c r="F16" s="51"/>
      <c r="G16" s="51"/>
    </row>
    <row r="17" spans="1:7" x14ac:dyDescent="0.25">
      <c r="A17" s="51"/>
      <c r="B17" s="24" t="s">
        <v>17</v>
      </c>
      <c r="C17" s="24" t="s">
        <v>18</v>
      </c>
      <c r="D17" s="24" t="s">
        <v>6</v>
      </c>
      <c r="E17" s="24" t="s">
        <v>18</v>
      </c>
      <c r="F17" s="24" t="s">
        <v>29</v>
      </c>
      <c r="G17" s="24" t="s">
        <v>20</v>
      </c>
    </row>
    <row r="18" spans="1:7" x14ac:dyDescent="0.25">
      <c r="A18" s="25" t="s">
        <v>21</v>
      </c>
      <c r="B18" s="23"/>
      <c r="C18" s="23"/>
      <c r="D18" s="23">
        <v>8.3314215485456771</v>
      </c>
      <c r="E18" s="23">
        <v>3.2937789732435641</v>
      </c>
      <c r="F18" s="23">
        <v>2.529441597698121</v>
      </c>
      <c r="G18" s="23">
        <v>3.5286106169223785E-2</v>
      </c>
    </row>
    <row r="19" spans="1:7" x14ac:dyDescent="0.25">
      <c r="A19" s="25" t="s">
        <v>0</v>
      </c>
      <c r="B19" s="23">
        <v>0.95056693855912378</v>
      </c>
      <c r="C19" s="23">
        <v>0.10978529917430602</v>
      </c>
      <c r="D19" s="23">
        <v>0.20524375256042607</v>
      </c>
      <c r="E19" s="23">
        <v>2.3704534488290654E-2</v>
      </c>
      <c r="F19" s="23">
        <v>8.6584173446565877</v>
      </c>
      <c r="G19" s="23">
        <v>2.4606501028756611E-5</v>
      </c>
    </row>
    <row r="20" spans="1:7" x14ac:dyDescent="0.25">
      <c r="A20" s="26" t="s">
        <v>31</v>
      </c>
    </row>
  </sheetData>
  <mergeCells count="3">
    <mergeCell ref="A3:A13"/>
    <mergeCell ref="A16:A17"/>
    <mergeCell ref="B16:G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809EF-1313-4AA5-9086-BDF8A993F7CF}">
  <dimension ref="A2:G21"/>
  <sheetViews>
    <sheetView workbookViewId="0">
      <selection activeCell="A21" sqref="A21"/>
    </sheetView>
  </sheetViews>
  <sheetFormatPr defaultRowHeight="15" x14ac:dyDescent="0.25"/>
  <sheetData>
    <row r="2" spans="1:6" x14ac:dyDescent="0.25">
      <c r="A2" s="39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</row>
    <row r="3" spans="1:6" x14ac:dyDescent="0.25">
      <c r="A3" s="40"/>
      <c r="B3" s="1">
        <v>18</v>
      </c>
      <c r="C3" s="1">
        <v>427</v>
      </c>
      <c r="D3" s="1">
        <f>B3*C3</f>
        <v>7686</v>
      </c>
      <c r="E3" s="1">
        <f>B3^2</f>
        <v>324</v>
      </c>
      <c r="F3" s="1">
        <f>C3^2</f>
        <v>182329</v>
      </c>
    </row>
    <row r="4" spans="1:6" x14ac:dyDescent="0.25">
      <c r="A4" s="40"/>
      <c r="B4" s="1">
        <v>10.75</v>
      </c>
      <c r="C4" s="1">
        <v>1189</v>
      </c>
      <c r="D4" s="1">
        <f t="shared" ref="D4:D14" si="0">B4*C4</f>
        <v>12781.75</v>
      </c>
      <c r="E4" s="1">
        <f t="shared" ref="E4:E14" si="1">B4^2</f>
        <v>115.5625</v>
      </c>
      <c r="F4" s="1">
        <f t="shared" ref="F4:F14" si="2">C4^2</f>
        <v>1413721</v>
      </c>
    </row>
    <row r="5" spans="1:6" x14ac:dyDescent="0.25">
      <c r="A5" s="40"/>
      <c r="B5" s="1">
        <v>15.25</v>
      </c>
      <c r="C5" s="1">
        <v>825</v>
      </c>
      <c r="D5" s="1">
        <f t="shared" si="0"/>
        <v>12581.25</v>
      </c>
      <c r="E5" s="1">
        <f t="shared" si="1"/>
        <v>232.5625</v>
      </c>
      <c r="F5" s="1">
        <f t="shared" si="2"/>
        <v>680625</v>
      </c>
    </row>
    <row r="6" spans="1:6" x14ac:dyDescent="0.25">
      <c r="A6" s="40"/>
      <c r="B6" s="1">
        <v>12.45</v>
      </c>
      <c r="C6" s="1">
        <v>904</v>
      </c>
      <c r="D6" s="1">
        <f t="shared" si="0"/>
        <v>11254.8</v>
      </c>
      <c r="E6" s="1">
        <f t="shared" si="1"/>
        <v>155.00249999999997</v>
      </c>
      <c r="F6" s="1">
        <f t="shared" si="2"/>
        <v>817216</v>
      </c>
    </row>
    <row r="7" spans="1:6" x14ac:dyDescent="0.25">
      <c r="A7" s="40"/>
      <c r="B7" s="1">
        <v>15.56</v>
      </c>
      <c r="C7" s="1">
        <v>800</v>
      </c>
      <c r="D7" s="1">
        <f t="shared" si="0"/>
        <v>12448</v>
      </c>
      <c r="E7" s="1">
        <f t="shared" si="1"/>
        <v>242.11360000000002</v>
      </c>
      <c r="F7" s="1">
        <f t="shared" si="2"/>
        <v>640000</v>
      </c>
    </row>
    <row r="8" spans="1:6" x14ac:dyDescent="0.25">
      <c r="A8" s="40"/>
      <c r="B8" s="1">
        <v>14.25</v>
      </c>
      <c r="C8" s="1">
        <v>880</v>
      </c>
      <c r="D8" s="1">
        <f t="shared" si="0"/>
        <v>12540</v>
      </c>
      <c r="E8" s="1">
        <f t="shared" si="1"/>
        <v>203.0625</v>
      </c>
      <c r="F8" s="1">
        <f t="shared" si="2"/>
        <v>774400</v>
      </c>
    </row>
    <row r="9" spans="1:6" x14ac:dyDescent="0.25">
      <c r="A9" s="40"/>
      <c r="B9" s="1">
        <v>13.95</v>
      </c>
      <c r="C9" s="1">
        <v>950</v>
      </c>
      <c r="D9" s="1">
        <f t="shared" si="0"/>
        <v>13252.5</v>
      </c>
      <c r="E9" s="1">
        <f t="shared" si="1"/>
        <v>194.60249999999999</v>
      </c>
      <c r="F9" s="1">
        <f t="shared" si="2"/>
        <v>902500</v>
      </c>
    </row>
    <row r="10" spans="1:6" x14ac:dyDescent="0.25">
      <c r="A10" s="40"/>
      <c r="B10" s="1">
        <v>16.850000000000001</v>
      </c>
      <c r="C10" s="1">
        <v>628</v>
      </c>
      <c r="D10" s="1">
        <f t="shared" si="0"/>
        <v>10581.800000000001</v>
      </c>
      <c r="E10" s="1">
        <f t="shared" si="1"/>
        <v>283.92250000000007</v>
      </c>
      <c r="F10" s="1">
        <f t="shared" si="2"/>
        <v>394384</v>
      </c>
    </row>
    <row r="11" spans="1:6" x14ac:dyDescent="0.25">
      <c r="A11" s="40"/>
      <c r="B11" s="1">
        <v>11.45</v>
      </c>
      <c r="C11" s="1">
        <v>1027</v>
      </c>
      <c r="D11" s="1">
        <f t="shared" si="0"/>
        <v>11759.15</v>
      </c>
      <c r="E11" s="1">
        <f t="shared" si="1"/>
        <v>131.10249999999999</v>
      </c>
      <c r="F11" s="1">
        <f t="shared" si="2"/>
        <v>1054729</v>
      </c>
    </row>
    <row r="12" spans="1:6" x14ac:dyDescent="0.25">
      <c r="A12" s="40"/>
      <c r="B12" s="1">
        <v>16.95</v>
      </c>
      <c r="C12" s="1">
        <v>610</v>
      </c>
      <c r="D12" s="1">
        <f t="shared" si="0"/>
        <v>10339.5</v>
      </c>
      <c r="E12" s="1">
        <f t="shared" si="1"/>
        <v>287.30249999999995</v>
      </c>
      <c r="F12" s="1">
        <f t="shared" si="2"/>
        <v>372100</v>
      </c>
    </row>
    <row r="13" spans="1:6" x14ac:dyDescent="0.25">
      <c r="A13" s="40"/>
      <c r="B13" s="1">
        <v>17.5</v>
      </c>
      <c r="C13" s="1">
        <v>582</v>
      </c>
      <c r="D13" s="1">
        <f t="shared" si="0"/>
        <v>10185</v>
      </c>
      <c r="E13" s="1">
        <f t="shared" si="1"/>
        <v>306.25</v>
      </c>
      <c r="F13" s="1">
        <f t="shared" si="2"/>
        <v>338724</v>
      </c>
    </row>
    <row r="14" spans="1:6" x14ac:dyDescent="0.25">
      <c r="A14" s="41"/>
      <c r="B14" s="1">
        <v>17</v>
      </c>
      <c r="C14" s="1">
        <v>600</v>
      </c>
      <c r="D14" s="1">
        <f t="shared" si="0"/>
        <v>10200</v>
      </c>
      <c r="E14" s="1">
        <f t="shared" si="1"/>
        <v>289</v>
      </c>
      <c r="F14" s="1">
        <f t="shared" si="2"/>
        <v>360000</v>
      </c>
    </row>
    <row r="15" spans="1:6" x14ac:dyDescent="0.25">
      <c r="A15" s="1" t="s">
        <v>23</v>
      </c>
      <c r="B15" s="1">
        <f>SUM(B3:B14)</f>
        <v>179.95999999999998</v>
      </c>
      <c r="C15" s="1">
        <f t="shared" ref="C15:F15" si="3">SUM(C3:C14)</f>
        <v>9422</v>
      </c>
      <c r="D15" s="1">
        <f t="shared" si="3"/>
        <v>135609.75</v>
      </c>
      <c r="E15" s="1">
        <f t="shared" si="3"/>
        <v>2764.4836</v>
      </c>
      <c r="F15" s="1">
        <f t="shared" si="3"/>
        <v>7930728</v>
      </c>
    </row>
    <row r="17" spans="1:7" x14ac:dyDescent="0.25">
      <c r="A17" s="53" t="s">
        <v>32</v>
      </c>
      <c r="B17" s="55" t="s">
        <v>34</v>
      </c>
      <c r="C17" s="54"/>
      <c r="D17" s="54"/>
      <c r="E17" s="54"/>
      <c r="F17" s="54"/>
      <c r="G17" s="54"/>
    </row>
    <row r="18" spans="1:7" x14ac:dyDescent="0.25">
      <c r="A18" s="54"/>
      <c r="B18" s="27" t="s">
        <v>17</v>
      </c>
      <c r="C18" s="27" t="s">
        <v>18</v>
      </c>
      <c r="D18" s="27" t="s">
        <v>6</v>
      </c>
      <c r="E18" s="27" t="s">
        <v>18</v>
      </c>
      <c r="F18" s="27" t="s">
        <v>33</v>
      </c>
      <c r="G18" s="27" t="s">
        <v>20</v>
      </c>
    </row>
    <row r="19" spans="1:7" x14ac:dyDescent="0.25">
      <c r="A19" s="28" t="s">
        <v>21</v>
      </c>
      <c r="B19" s="29"/>
      <c r="C19" s="29"/>
      <c r="D19" s="30">
        <v>2084.0275751787358</v>
      </c>
      <c r="E19" s="31">
        <v>118.70735105338933</v>
      </c>
      <c r="F19" s="31">
        <v>17.556011120502824</v>
      </c>
      <c r="G19" s="29">
        <v>7.6431634354889866E-9</v>
      </c>
    </row>
    <row r="20" spans="1:7" x14ac:dyDescent="0.25">
      <c r="A20" s="28" t="s">
        <v>0</v>
      </c>
      <c r="B20" s="29">
        <v>-0.96156380267767638</v>
      </c>
      <c r="C20" s="29">
        <v>8.6830324990781069E-2</v>
      </c>
      <c r="D20" s="30">
        <v>-86.60997389500352</v>
      </c>
      <c r="E20" s="31">
        <v>7.8209809477063974</v>
      </c>
      <c r="F20" s="31">
        <v>-11.074055092846507</v>
      </c>
      <c r="G20" s="29">
        <v>6.193357648953679E-7</v>
      </c>
    </row>
    <row r="21" spans="1:7" x14ac:dyDescent="0.25">
      <c r="A21" s="32" t="s">
        <v>35</v>
      </c>
    </row>
  </sheetData>
  <mergeCells count="3">
    <mergeCell ref="A2:A14"/>
    <mergeCell ref="A17:A18"/>
    <mergeCell ref="B17:G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4D337-2504-4761-B64E-969618D3F8E9}">
  <dimension ref="A3:G26"/>
  <sheetViews>
    <sheetView topLeftCell="A10" workbookViewId="0">
      <selection activeCell="A26" sqref="A26"/>
    </sheetView>
  </sheetViews>
  <sheetFormatPr defaultRowHeight="15" x14ac:dyDescent="0.25"/>
  <sheetData>
    <row r="3" spans="1:6" x14ac:dyDescent="0.25">
      <c r="A3" s="49"/>
      <c r="B3" s="17" t="s">
        <v>0</v>
      </c>
      <c r="C3" s="17" t="s">
        <v>1</v>
      </c>
      <c r="D3" s="15" t="s">
        <v>3</v>
      </c>
      <c r="E3" s="15" t="s">
        <v>4</v>
      </c>
      <c r="F3" s="15" t="s">
        <v>5</v>
      </c>
    </row>
    <row r="4" spans="1:6" x14ac:dyDescent="0.25">
      <c r="A4" s="49"/>
      <c r="B4" s="16">
        <v>3</v>
      </c>
      <c r="C4" s="16">
        <v>50</v>
      </c>
      <c r="D4" s="12">
        <f>B4*C4</f>
        <v>150</v>
      </c>
      <c r="E4" s="12">
        <f>B4^2</f>
        <v>9</v>
      </c>
      <c r="F4" s="12">
        <f>C4^2</f>
        <v>2500</v>
      </c>
    </row>
    <row r="5" spans="1:6" x14ac:dyDescent="0.25">
      <c r="A5" s="49"/>
      <c r="B5" s="16">
        <v>5</v>
      </c>
      <c r="C5" s="16">
        <v>250</v>
      </c>
      <c r="D5" s="12">
        <f t="shared" ref="D5:D18" si="0">B5*C5</f>
        <v>1250</v>
      </c>
      <c r="E5" s="12">
        <f t="shared" ref="E5:E18" si="1">B5^2</f>
        <v>25</v>
      </c>
      <c r="F5" s="12">
        <f t="shared" ref="F5:F18" si="2">C5^2</f>
        <v>62500</v>
      </c>
    </row>
    <row r="6" spans="1:6" x14ac:dyDescent="0.25">
      <c r="A6" s="49"/>
      <c r="B6" s="16">
        <v>7</v>
      </c>
      <c r="C6" s="16">
        <v>700</v>
      </c>
      <c r="D6" s="12">
        <f t="shared" si="0"/>
        <v>4900</v>
      </c>
      <c r="E6" s="12">
        <f t="shared" si="1"/>
        <v>49</v>
      </c>
      <c r="F6" s="12">
        <f t="shared" si="2"/>
        <v>490000</v>
      </c>
    </row>
    <row r="7" spans="1:6" x14ac:dyDescent="0.25">
      <c r="A7" s="49"/>
      <c r="B7" s="16">
        <v>6</v>
      </c>
      <c r="C7" s="16">
        <v>450</v>
      </c>
      <c r="D7" s="12">
        <f t="shared" si="0"/>
        <v>2700</v>
      </c>
      <c r="E7" s="12">
        <f t="shared" si="1"/>
        <v>36</v>
      </c>
      <c r="F7" s="12">
        <f t="shared" si="2"/>
        <v>202500</v>
      </c>
    </row>
    <row r="8" spans="1:6" x14ac:dyDescent="0.25">
      <c r="A8" s="49"/>
      <c r="B8" s="16">
        <v>6.5</v>
      </c>
      <c r="C8" s="16">
        <v>600</v>
      </c>
      <c r="D8" s="12">
        <f t="shared" si="0"/>
        <v>3900</v>
      </c>
      <c r="E8" s="12">
        <f t="shared" si="1"/>
        <v>42.25</v>
      </c>
      <c r="F8" s="12">
        <f t="shared" si="2"/>
        <v>360000</v>
      </c>
    </row>
    <row r="9" spans="1:6" x14ac:dyDescent="0.25">
      <c r="A9" s="49"/>
      <c r="B9" s="16">
        <v>8</v>
      </c>
      <c r="C9" s="16">
        <v>1000</v>
      </c>
      <c r="D9" s="12">
        <f t="shared" si="0"/>
        <v>8000</v>
      </c>
      <c r="E9" s="12">
        <f t="shared" si="1"/>
        <v>64</v>
      </c>
      <c r="F9" s="12">
        <f t="shared" si="2"/>
        <v>1000000</v>
      </c>
    </row>
    <row r="10" spans="1:6" x14ac:dyDescent="0.25">
      <c r="A10" s="49"/>
      <c r="B10" s="16">
        <v>3.5</v>
      </c>
      <c r="C10" s="16">
        <v>75</v>
      </c>
      <c r="D10" s="12">
        <f t="shared" si="0"/>
        <v>262.5</v>
      </c>
      <c r="E10" s="12">
        <f t="shared" si="1"/>
        <v>12.25</v>
      </c>
      <c r="F10" s="12">
        <f t="shared" si="2"/>
        <v>5625</v>
      </c>
    </row>
    <row r="11" spans="1:6" x14ac:dyDescent="0.25">
      <c r="A11" s="49"/>
      <c r="B11" s="16">
        <v>4</v>
      </c>
      <c r="C11" s="16">
        <v>150</v>
      </c>
      <c r="D11" s="12">
        <f t="shared" si="0"/>
        <v>600</v>
      </c>
      <c r="E11" s="12">
        <f t="shared" si="1"/>
        <v>16</v>
      </c>
      <c r="F11" s="12">
        <f t="shared" si="2"/>
        <v>22500</v>
      </c>
    </row>
    <row r="12" spans="1:6" x14ac:dyDescent="0.25">
      <c r="A12" s="49"/>
      <c r="B12" s="16">
        <v>4.5</v>
      </c>
      <c r="C12" s="16">
        <v>200</v>
      </c>
      <c r="D12" s="12">
        <f t="shared" si="0"/>
        <v>900</v>
      </c>
      <c r="E12" s="12">
        <f t="shared" si="1"/>
        <v>20.25</v>
      </c>
      <c r="F12" s="12">
        <f t="shared" si="2"/>
        <v>40000</v>
      </c>
    </row>
    <row r="13" spans="1:6" x14ac:dyDescent="0.25">
      <c r="A13" s="49"/>
      <c r="B13" s="16">
        <v>6.5</v>
      </c>
      <c r="C13" s="16">
        <v>550</v>
      </c>
      <c r="D13" s="12">
        <f t="shared" si="0"/>
        <v>3575</v>
      </c>
      <c r="E13" s="12">
        <f t="shared" si="1"/>
        <v>42.25</v>
      </c>
      <c r="F13" s="12">
        <f t="shared" si="2"/>
        <v>302500</v>
      </c>
    </row>
    <row r="14" spans="1:6" x14ac:dyDescent="0.25">
      <c r="A14" s="49"/>
      <c r="B14" s="16">
        <v>7</v>
      </c>
      <c r="C14" s="16">
        <v>750</v>
      </c>
      <c r="D14" s="12">
        <f t="shared" si="0"/>
        <v>5250</v>
      </c>
      <c r="E14" s="12">
        <f t="shared" si="1"/>
        <v>49</v>
      </c>
      <c r="F14" s="12">
        <f t="shared" si="2"/>
        <v>562500</v>
      </c>
    </row>
    <row r="15" spans="1:6" x14ac:dyDescent="0.25">
      <c r="A15" s="49"/>
      <c r="B15" s="16">
        <v>7.5</v>
      </c>
      <c r="C15" s="16">
        <v>800</v>
      </c>
      <c r="D15" s="12">
        <f t="shared" si="0"/>
        <v>6000</v>
      </c>
      <c r="E15" s="12">
        <f t="shared" si="1"/>
        <v>56.25</v>
      </c>
      <c r="F15" s="12">
        <f t="shared" si="2"/>
        <v>640000</v>
      </c>
    </row>
    <row r="16" spans="1:6" x14ac:dyDescent="0.25">
      <c r="A16" s="49"/>
      <c r="B16" s="16">
        <v>7.5</v>
      </c>
      <c r="C16" s="16">
        <v>900</v>
      </c>
      <c r="D16" s="12">
        <f t="shared" si="0"/>
        <v>6750</v>
      </c>
      <c r="E16" s="12">
        <f t="shared" si="1"/>
        <v>56.25</v>
      </c>
      <c r="F16" s="12">
        <f t="shared" si="2"/>
        <v>810000</v>
      </c>
    </row>
    <row r="17" spans="1:7" x14ac:dyDescent="0.25">
      <c r="A17" s="49"/>
      <c r="B17" s="16">
        <v>8.5</v>
      </c>
      <c r="C17" s="16">
        <v>1100</v>
      </c>
      <c r="D17" s="12">
        <f t="shared" si="0"/>
        <v>9350</v>
      </c>
      <c r="E17" s="12">
        <f t="shared" si="1"/>
        <v>72.25</v>
      </c>
      <c r="F17" s="12">
        <f t="shared" si="2"/>
        <v>1210000</v>
      </c>
    </row>
    <row r="18" spans="1:7" x14ac:dyDescent="0.25">
      <c r="A18" s="49"/>
      <c r="B18" s="16">
        <v>7</v>
      </c>
      <c r="C18" s="16">
        <v>600</v>
      </c>
      <c r="D18" s="12">
        <f t="shared" si="0"/>
        <v>4200</v>
      </c>
      <c r="E18" s="12">
        <f t="shared" si="1"/>
        <v>49</v>
      </c>
      <c r="F18" s="12">
        <f t="shared" si="2"/>
        <v>360000</v>
      </c>
    </row>
    <row r="19" spans="1:7" x14ac:dyDescent="0.25">
      <c r="A19" s="12" t="s">
        <v>23</v>
      </c>
      <c r="B19" s="12">
        <f>SUM(B4:B18)</f>
        <v>91.5</v>
      </c>
      <c r="C19" s="12">
        <f t="shared" ref="C19:F19" si="3">SUM(C4:C18)</f>
        <v>8175</v>
      </c>
      <c r="D19" s="12">
        <f t="shared" si="3"/>
        <v>57787.5</v>
      </c>
      <c r="E19" s="12">
        <f t="shared" si="3"/>
        <v>598.75</v>
      </c>
      <c r="F19" s="12">
        <f t="shared" si="3"/>
        <v>6070625</v>
      </c>
    </row>
    <row r="21" spans="1:7" x14ac:dyDescent="0.25">
      <c r="A21" s="56" t="s">
        <v>36</v>
      </c>
      <c r="B21" s="58" t="s">
        <v>38</v>
      </c>
      <c r="C21" s="57"/>
      <c r="D21" s="57"/>
      <c r="E21" s="57"/>
      <c r="F21" s="57"/>
      <c r="G21" s="57"/>
    </row>
    <row r="22" spans="1:7" x14ac:dyDescent="0.25">
      <c r="A22" s="57"/>
      <c r="B22" s="33" t="s">
        <v>17</v>
      </c>
      <c r="C22" s="33" t="s">
        <v>18</v>
      </c>
      <c r="D22" s="33" t="s">
        <v>6</v>
      </c>
      <c r="E22" s="33" t="s">
        <v>18</v>
      </c>
      <c r="F22" s="33" t="s">
        <v>37</v>
      </c>
      <c r="G22" s="33" t="s">
        <v>20</v>
      </c>
    </row>
    <row r="23" spans="1:7" x14ac:dyDescent="0.25">
      <c r="A23" s="34" t="s">
        <v>21</v>
      </c>
      <c r="B23" s="35"/>
      <c r="C23" s="35"/>
      <c r="D23" s="36">
        <v>-644.95073891625657</v>
      </c>
      <c r="E23" s="37">
        <v>72.897272796902897</v>
      </c>
      <c r="F23" s="37">
        <v>-8.8473918731244758</v>
      </c>
      <c r="G23" s="35">
        <v>7.3045447379627149E-7</v>
      </c>
    </row>
    <row r="24" spans="1:7" x14ac:dyDescent="0.25">
      <c r="A24" s="34" t="s">
        <v>0</v>
      </c>
      <c r="B24" s="35">
        <v>0.97800773575801769</v>
      </c>
      <c r="C24" s="35">
        <v>5.7846526920195269E-2</v>
      </c>
      <c r="D24" s="36">
        <v>195.07389162561583</v>
      </c>
      <c r="E24" s="37">
        <v>11.538095978967243</v>
      </c>
      <c r="F24" s="37">
        <v>16.906939583551342</v>
      </c>
      <c r="G24" s="35">
        <v>3.1275965151067453E-10</v>
      </c>
    </row>
    <row r="26" spans="1:7" x14ac:dyDescent="0.25">
      <c r="A26" s="38" t="s">
        <v>39</v>
      </c>
    </row>
  </sheetData>
  <mergeCells count="3">
    <mergeCell ref="A3:A18"/>
    <mergeCell ref="A21:A22"/>
    <mergeCell ref="B21:G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Zad.1. </vt:lpstr>
      <vt:lpstr>Zad 2. </vt:lpstr>
      <vt:lpstr>Zad 3. </vt:lpstr>
      <vt:lpstr>Zad 4. </vt:lpstr>
      <vt:lpstr>Zad 5.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</dc:creator>
  <cp:lastModifiedBy>Karolina</cp:lastModifiedBy>
  <dcterms:created xsi:type="dcterms:W3CDTF">2019-05-28T13:35:32Z</dcterms:created>
  <dcterms:modified xsi:type="dcterms:W3CDTF">2019-05-29T14:10:13Z</dcterms:modified>
</cp:coreProperties>
</file>